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BF6DF348-2E9A-4D72-95F3-FA681F2F484A}" xr6:coauthVersionLast="47" xr6:coauthVersionMax="47" xr10:uidLastSave="{00000000-0000-0000-0000-000000000000}"/>
  <bookViews>
    <workbookView xWindow="-108" yWindow="-108" windowWidth="23256" windowHeight="12456" activeTab="1" xr2:uid="{00000000-000D-0000-FFFF-FFFF00000000}"/>
  </bookViews>
  <sheets>
    <sheet name="Read me first" sheetId="7" r:id="rId1"/>
    <sheet name="Detailed instructions" sheetId="8" r:id="rId2"/>
    <sheet name="Working Master Worksheet" sheetId="1" r:id="rId3"/>
    <sheet name="Grass pick list" sheetId="2" r:id="rId4"/>
    <sheet name="Forb pick list" sheetId="3" r:id="rId5"/>
    <sheet name="Orginal Master Worksheet"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32" i="1"/>
  <c r="W8" i="1"/>
  <c r="W9" i="1"/>
  <c r="W10" i="1"/>
  <c r="W11" i="1"/>
  <c r="W12" i="1"/>
  <c r="W13" i="1"/>
  <c r="W14" i="1"/>
  <c r="W15" i="1"/>
  <c r="W16" i="1"/>
  <c r="W17" i="1"/>
  <c r="W18" i="1"/>
  <c r="W19" i="1"/>
  <c r="W20" i="1"/>
  <c r="W21" i="1"/>
  <c r="W22" i="1"/>
  <c r="W23" i="1"/>
  <c r="W24" i="1"/>
  <c r="W25" i="1"/>
  <c r="W26" i="1"/>
  <c r="W27" i="1"/>
  <c r="W28" i="1"/>
  <c r="W7" i="1"/>
  <c r="B3" i="1"/>
  <c r="B30" i="1"/>
  <c r="B5" i="1"/>
  <c r="X100" i="5"/>
  <c r="Q100" i="5"/>
  <c r="T100" i="5" s="1"/>
  <c r="U100" i="5" s="1"/>
  <c r="O100" i="5"/>
  <c r="G100" i="5"/>
  <c r="I100" i="5" s="1"/>
  <c r="K100" i="5" s="1"/>
  <c r="L100" i="5" s="1"/>
  <c r="X99" i="5"/>
  <c r="Q99" i="5"/>
  <c r="R99" i="5" s="1"/>
  <c r="O99" i="5"/>
  <c r="G99" i="5"/>
  <c r="I99" i="5" s="1"/>
  <c r="K99" i="5" s="1"/>
  <c r="L99" i="5" s="1"/>
  <c r="X98" i="5"/>
  <c r="Q98" i="5"/>
  <c r="T98" i="5" s="1"/>
  <c r="U98" i="5" s="1"/>
  <c r="O98" i="5"/>
  <c r="G98" i="5"/>
  <c r="I98" i="5" s="1"/>
  <c r="K98" i="5" s="1"/>
  <c r="L98" i="5" s="1"/>
  <c r="X97" i="5"/>
  <c r="Q97" i="5"/>
  <c r="T97" i="5" s="1"/>
  <c r="U97" i="5" s="1"/>
  <c r="O97" i="5"/>
  <c r="G97" i="5"/>
  <c r="X96" i="5"/>
  <c r="Q96" i="5"/>
  <c r="T96" i="5" s="1"/>
  <c r="U96" i="5" s="1"/>
  <c r="O96" i="5"/>
  <c r="I96" i="5"/>
  <c r="K96" i="5" s="1"/>
  <c r="L96" i="5" s="1"/>
  <c r="H96" i="5"/>
  <c r="G96" i="5"/>
  <c r="X95" i="5"/>
  <c r="Q95" i="5"/>
  <c r="O95" i="5"/>
  <c r="I95" i="5"/>
  <c r="K95" i="5" s="1"/>
  <c r="L95" i="5" s="1"/>
  <c r="G95" i="5"/>
  <c r="H95" i="5" s="1"/>
  <c r="X94" i="5"/>
  <c r="T94" i="5"/>
  <c r="U94" i="5" s="1"/>
  <c r="Q94" i="5"/>
  <c r="R94" i="5" s="1"/>
  <c r="O94" i="5"/>
  <c r="G94" i="5"/>
  <c r="I94" i="5" s="1"/>
  <c r="K94" i="5" s="1"/>
  <c r="L94" i="5" s="1"/>
  <c r="X93" i="5"/>
  <c r="Q93" i="5"/>
  <c r="T93" i="5" s="1"/>
  <c r="U93" i="5" s="1"/>
  <c r="O93" i="5"/>
  <c r="G93" i="5"/>
  <c r="I93" i="5" s="1"/>
  <c r="K93" i="5" s="1"/>
  <c r="L93" i="5" s="1"/>
  <c r="X92" i="5"/>
  <c r="Q92" i="5"/>
  <c r="T92" i="5" s="1"/>
  <c r="U92" i="5" s="1"/>
  <c r="O92" i="5"/>
  <c r="G92" i="5"/>
  <c r="I92" i="5" s="1"/>
  <c r="K92" i="5" s="1"/>
  <c r="L92" i="5" s="1"/>
  <c r="X91" i="5"/>
  <c r="Q91" i="5"/>
  <c r="T91" i="5" s="1"/>
  <c r="U91" i="5" s="1"/>
  <c r="O91" i="5"/>
  <c r="G91" i="5"/>
  <c r="I91" i="5" s="1"/>
  <c r="K91" i="5" s="1"/>
  <c r="L91" i="5" s="1"/>
  <c r="X90" i="5"/>
  <c r="Q90" i="5"/>
  <c r="T90" i="5" s="1"/>
  <c r="U90" i="5" s="1"/>
  <c r="O90" i="5"/>
  <c r="G90" i="5"/>
  <c r="I90" i="5" s="1"/>
  <c r="K90" i="5" s="1"/>
  <c r="L90" i="5" s="1"/>
  <c r="X89" i="5"/>
  <c r="T89" i="5"/>
  <c r="U89" i="5" s="1"/>
  <c r="Q89" i="5"/>
  <c r="R89" i="5" s="1"/>
  <c r="O89" i="5"/>
  <c r="G89" i="5"/>
  <c r="X88" i="5"/>
  <c r="T88" i="5"/>
  <c r="U88" i="5" s="1"/>
  <c r="R88" i="5"/>
  <c r="Q88" i="5"/>
  <c r="O88" i="5"/>
  <c r="I88" i="5"/>
  <c r="K88" i="5" s="1"/>
  <c r="L88" i="5" s="1"/>
  <c r="G88" i="5"/>
  <c r="H88" i="5" s="1"/>
  <c r="X87" i="5"/>
  <c r="Q87" i="5"/>
  <c r="O87" i="5"/>
  <c r="G87" i="5"/>
  <c r="H87" i="5" s="1"/>
  <c r="X86" i="5"/>
  <c r="T86" i="5"/>
  <c r="U86" i="5" s="1"/>
  <c r="Q86" i="5"/>
  <c r="R86" i="5" s="1"/>
  <c r="O86" i="5"/>
  <c r="G86" i="5"/>
  <c r="I86" i="5" s="1"/>
  <c r="K86" i="5" s="1"/>
  <c r="L86" i="5" s="1"/>
  <c r="X85" i="5"/>
  <c r="Q85" i="5"/>
  <c r="R85" i="5" s="1"/>
  <c r="O85" i="5"/>
  <c r="G85" i="5"/>
  <c r="I85" i="5" s="1"/>
  <c r="K85" i="5" s="1"/>
  <c r="L85" i="5" s="1"/>
  <c r="X84" i="5"/>
  <c r="Q84" i="5"/>
  <c r="T84" i="5" s="1"/>
  <c r="U84" i="5" s="1"/>
  <c r="O84" i="5"/>
  <c r="G84" i="5"/>
  <c r="I84" i="5" s="1"/>
  <c r="K84" i="5" s="1"/>
  <c r="L84" i="5" s="1"/>
  <c r="X83" i="5"/>
  <c r="Q83" i="5"/>
  <c r="T83" i="5" s="1"/>
  <c r="U83" i="5" s="1"/>
  <c r="O83" i="5"/>
  <c r="I83" i="5"/>
  <c r="K83" i="5" s="1"/>
  <c r="L83" i="5" s="1"/>
  <c r="G83" i="5"/>
  <c r="H83" i="5" s="1"/>
  <c r="X82" i="5"/>
  <c r="Q82" i="5"/>
  <c r="T82" i="5" s="1"/>
  <c r="U82" i="5" s="1"/>
  <c r="O82" i="5"/>
  <c r="H82" i="5"/>
  <c r="G82" i="5"/>
  <c r="I82" i="5" s="1"/>
  <c r="K82" i="5" s="1"/>
  <c r="L82" i="5" s="1"/>
  <c r="X81" i="5"/>
  <c r="Q81" i="5"/>
  <c r="T81" i="5" s="1"/>
  <c r="U81" i="5" s="1"/>
  <c r="O81" i="5"/>
  <c r="G81" i="5"/>
  <c r="X80" i="5"/>
  <c r="T80" i="5"/>
  <c r="U80" i="5" s="1"/>
  <c r="R80" i="5"/>
  <c r="Q80" i="5"/>
  <c r="O80" i="5"/>
  <c r="G80" i="5"/>
  <c r="H80" i="5" s="1"/>
  <c r="X79" i="5"/>
  <c r="Q79" i="5"/>
  <c r="O79" i="5"/>
  <c r="G79" i="5"/>
  <c r="H79" i="5" s="1"/>
  <c r="X78" i="5"/>
  <c r="Q78" i="5"/>
  <c r="R78" i="5" s="1"/>
  <c r="O78" i="5"/>
  <c r="H78" i="5"/>
  <c r="G78" i="5"/>
  <c r="I78" i="5" s="1"/>
  <c r="K78" i="5" s="1"/>
  <c r="L78" i="5" s="1"/>
  <c r="X77" i="5"/>
  <c r="Q77" i="5"/>
  <c r="R77" i="5" s="1"/>
  <c r="O77" i="5"/>
  <c r="G77" i="5"/>
  <c r="I77" i="5" s="1"/>
  <c r="K77" i="5" s="1"/>
  <c r="L77" i="5" s="1"/>
  <c r="X76" i="5"/>
  <c r="Q76" i="5"/>
  <c r="T76" i="5" s="1"/>
  <c r="U76" i="5" s="1"/>
  <c r="O76" i="5"/>
  <c r="G76" i="5"/>
  <c r="I76" i="5" s="1"/>
  <c r="K76" i="5" s="1"/>
  <c r="L76" i="5" s="1"/>
  <c r="X75" i="5"/>
  <c r="Q75" i="5"/>
  <c r="T75" i="5" s="1"/>
  <c r="U75" i="5" s="1"/>
  <c r="O75" i="5"/>
  <c r="G75" i="5"/>
  <c r="I75" i="5" s="1"/>
  <c r="K75" i="5" s="1"/>
  <c r="L75" i="5" s="1"/>
  <c r="X74" i="5"/>
  <c r="Q74" i="5"/>
  <c r="T74" i="5" s="1"/>
  <c r="U74" i="5" s="1"/>
  <c r="O74" i="5"/>
  <c r="G74" i="5"/>
  <c r="I74" i="5" s="1"/>
  <c r="K74" i="5" s="1"/>
  <c r="L74" i="5" s="1"/>
  <c r="X73" i="5"/>
  <c r="Q73" i="5"/>
  <c r="T73" i="5" s="1"/>
  <c r="U73" i="5" s="1"/>
  <c r="O73" i="5"/>
  <c r="G73" i="5"/>
  <c r="X72" i="5"/>
  <c r="T72" i="5"/>
  <c r="U72" i="5" s="1"/>
  <c r="R72" i="5"/>
  <c r="Q72" i="5"/>
  <c r="O72" i="5"/>
  <c r="I72" i="5"/>
  <c r="K72" i="5" s="1"/>
  <c r="L72" i="5" s="1"/>
  <c r="G72" i="5"/>
  <c r="H72" i="5" s="1"/>
  <c r="X71" i="5"/>
  <c r="Q71" i="5"/>
  <c r="O71" i="5"/>
  <c r="G71" i="5"/>
  <c r="H71" i="5" s="1"/>
  <c r="X70" i="5"/>
  <c r="Q70" i="5"/>
  <c r="R70" i="5" s="1"/>
  <c r="O70" i="5"/>
  <c r="G70" i="5"/>
  <c r="I70" i="5" s="1"/>
  <c r="K70" i="5" s="1"/>
  <c r="L70" i="5" s="1"/>
  <c r="X69" i="5"/>
  <c r="Q69" i="5"/>
  <c r="R69" i="5" s="1"/>
  <c r="O69" i="5"/>
  <c r="K69" i="5"/>
  <c r="L69" i="5" s="1"/>
  <c r="G69" i="5"/>
  <c r="I69" i="5" s="1"/>
  <c r="X68" i="5"/>
  <c r="R68" i="5"/>
  <c r="Q68" i="5"/>
  <c r="T68" i="5" s="1"/>
  <c r="U68" i="5" s="1"/>
  <c r="O68" i="5"/>
  <c r="G68" i="5"/>
  <c r="X67" i="5"/>
  <c r="U67" i="5"/>
  <c r="Q67" i="5"/>
  <c r="T67" i="5" s="1"/>
  <c r="O67" i="5"/>
  <c r="I67" i="5"/>
  <c r="K67" i="5" s="1"/>
  <c r="L67" i="5" s="1"/>
  <c r="H67" i="5"/>
  <c r="G67" i="5"/>
  <c r="X66" i="5"/>
  <c r="Q66" i="5"/>
  <c r="O66" i="5"/>
  <c r="H66" i="5"/>
  <c r="G66" i="5"/>
  <c r="I66" i="5" s="1"/>
  <c r="K66" i="5" s="1"/>
  <c r="L66" i="5" s="1"/>
  <c r="X65" i="5"/>
  <c r="T65" i="5"/>
  <c r="U65" i="5" s="1"/>
  <c r="Q65" i="5"/>
  <c r="R65" i="5" s="1"/>
  <c r="O65" i="5"/>
  <c r="G65" i="5"/>
  <c r="X64" i="5"/>
  <c r="T64" i="5"/>
  <c r="U64" i="5" s="1"/>
  <c r="R64" i="5"/>
  <c r="Q64" i="5"/>
  <c r="O64" i="5"/>
  <c r="G64" i="5"/>
  <c r="H64" i="5" s="1"/>
  <c r="X63" i="5"/>
  <c r="Q63" i="5"/>
  <c r="T63" i="5" s="1"/>
  <c r="U63" i="5" s="1"/>
  <c r="O63" i="5"/>
  <c r="I63" i="5"/>
  <c r="K63" i="5" s="1"/>
  <c r="L63" i="5" s="1"/>
  <c r="G63" i="5"/>
  <c r="H63" i="5" s="1"/>
  <c r="X62" i="5"/>
  <c r="T62" i="5"/>
  <c r="U62" i="5" s="1"/>
  <c r="Q62" i="5"/>
  <c r="R62" i="5" s="1"/>
  <c r="O62" i="5"/>
  <c r="G62" i="5"/>
  <c r="I62" i="5" s="1"/>
  <c r="K62" i="5" s="1"/>
  <c r="L62" i="5" s="1"/>
  <c r="X61" i="5"/>
  <c r="T61" i="5"/>
  <c r="U61" i="5" s="1"/>
  <c r="Q61" i="5"/>
  <c r="R61" i="5" s="1"/>
  <c r="O61" i="5"/>
  <c r="G61" i="5"/>
  <c r="I61" i="5" s="1"/>
  <c r="K61" i="5" s="1"/>
  <c r="L61" i="5" s="1"/>
  <c r="X60" i="5"/>
  <c r="Q60" i="5"/>
  <c r="T60" i="5" s="1"/>
  <c r="U60" i="5" s="1"/>
  <c r="O60" i="5"/>
  <c r="G60" i="5"/>
  <c r="X59" i="5"/>
  <c r="Q59" i="5"/>
  <c r="T59" i="5" s="1"/>
  <c r="U59" i="5" s="1"/>
  <c r="O59" i="5"/>
  <c r="I59" i="5"/>
  <c r="K59" i="5" s="1"/>
  <c r="L59" i="5" s="1"/>
  <c r="G59" i="5"/>
  <c r="H59" i="5" s="1"/>
  <c r="X58" i="5"/>
  <c r="Q58" i="5"/>
  <c r="O58" i="5"/>
  <c r="G58" i="5"/>
  <c r="I58" i="5" s="1"/>
  <c r="K58" i="5" s="1"/>
  <c r="L58" i="5" s="1"/>
  <c r="X57" i="5"/>
  <c r="T57" i="5"/>
  <c r="U57" i="5" s="1"/>
  <c r="Q57" i="5"/>
  <c r="R57" i="5" s="1"/>
  <c r="O57" i="5"/>
  <c r="G57" i="5"/>
  <c r="I57" i="5" s="1"/>
  <c r="K57" i="5" s="1"/>
  <c r="L57" i="5" s="1"/>
  <c r="X56" i="5"/>
  <c r="T56" i="5"/>
  <c r="U56" i="5" s="1"/>
  <c r="R56" i="5"/>
  <c r="Q56" i="5"/>
  <c r="O56" i="5"/>
  <c r="I56" i="5"/>
  <c r="K56" i="5" s="1"/>
  <c r="L56" i="5" s="1"/>
  <c r="G56" i="5"/>
  <c r="H56" i="5" s="1"/>
  <c r="X55" i="5"/>
  <c r="Q55" i="5"/>
  <c r="T55" i="5" s="1"/>
  <c r="U55" i="5" s="1"/>
  <c r="O55" i="5"/>
  <c r="G55" i="5"/>
  <c r="H55" i="5" s="1"/>
  <c r="X54" i="5"/>
  <c r="T54" i="5"/>
  <c r="U54" i="5" s="1"/>
  <c r="Q54" i="5"/>
  <c r="R54" i="5" s="1"/>
  <c r="O54" i="5"/>
  <c r="I54" i="5"/>
  <c r="K54" i="5" s="1"/>
  <c r="L54" i="5" s="1"/>
  <c r="G54" i="5"/>
  <c r="H54" i="5" s="1"/>
  <c r="X53" i="5"/>
  <c r="Q53" i="5"/>
  <c r="R53" i="5" s="1"/>
  <c r="O53" i="5"/>
  <c r="G53" i="5"/>
  <c r="I53" i="5" s="1"/>
  <c r="K53" i="5" s="1"/>
  <c r="L53" i="5" s="1"/>
  <c r="X52" i="5"/>
  <c r="T52" i="5"/>
  <c r="U52" i="5" s="1"/>
  <c r="Q52" i="5"/>
  <c r="R52" i="5" s="1"/>
  <c r="O52" i="5"/>
  <c r="G52" i="5"/>
  <c r="X51" i="5"/>
  <c r="Q51" i="5"/>
  <c r="T51" i="5" s="1"/>
  <c r="U51" i="5" s="1"/>
  <c r="O51" i="5"/>
  <c r="I51" i="5"/>
  <c r="K51" i="5" s="1"/>
  <c r="L51" i="5" s="1"/>
  <c r="H51" i="5"/>
  <c r="G51" i="5"/>
  <c r="X50" i="5"/>
  <c r="Q50" i="5"/>
  <c r="O50" i="5"/>
  <c r="I50" i="5"/>
  <c r="K50" i="5" s="1"/>
  <c r="L50" i="5" s="1"/>
  <c r="H50" i="5"/>
  <c r="G50" i="5"/>
  <c r="X49" i="5"/>
  <c r="T49" i="5"/>
  <c r="U49" i="5" s="1"/>
  <c r="R49" i="5"/>
  <c r="Q49" i="5"/>
  <c r="O49" i="5"/>
  <c r="G49" i="5"/>
  <c r="I49" i="5" s="1"/>
  <c r="K49" i="5" s="1"/>
  <c r="L49" i="5" s="1"/>
  <c r="X48" i="5"/>
  <c r="Q48" i="5"/>
  <c r="T48" i="5" s="1"/>
  <c r="U48" i="5" s="1"/>
  <c r="O48" i="5"/>
  <c r="I48" i="5"/>
  <c r="K48" i="5" s="1"/>
  <c r="L48" i="5" s="1"/>
  <c r="G48" i="5"/>
  <c r="H48" i="5" s="1"/>
  <c r="X47" i="5"/>
  <c r="Q47" i="5"/>
  <c r="T47" i="5" s="1"/>
  <c r="U47" i="5" s="1"/>
  <c r="O47" i="5"/>
  <c r="G47" i="5"/>
  <c r="H47" i="5" s="1"/>
  <c r="X46" i="5"/>
  <c r="Q46" i="5"/>
  <c r="R46" i="5" s="1"/>
  <c r="O46" i="5"/>
  <c r="I46" i="5"/>
  <c r="K46" i="5" s="1"/>
  <c r="L46" i="5" s="1"/>
  <c r="H46" i="5"/>
  <c r="G46" i="5"/>
  <c r="X45" i="5"/>
  <c r="T45" i="5"/>
  <c r="U45" i="5" s="1"/>
  <c r="Q45" i="5"/>
  <c r="R45" i="5" s="1"/>
  <c r="O45" i="5"/>
  <c r="G45" i="5"/>
  <c r="I45" i="5" s="1"/>
  <c r="K45" i="5" s="1"/>
  <c r="L45" i="5" s="1"/>
  <c r="X44" i="5"/>
  <c r="Q44" i="5"/>
  <c r="T44" i="5" s="1"/>
  <c r="U44" i="5" s="1"/>
  <c r="O44" i="5"/>
  <c r="G44" i="5"/>
  <c r="X43" i="5"/>
  <c r="Q43" i="5"/>
  <c r="T43" i="5" s="1"/>
  <c r="U43" i="5" s="1"/>
  <c r="O43" i="5"/>
  <c r="G43" i="5"/>
  <c r="I43" i="5" s="1"/>
  <c r="K43" i="5" s="1"/>
  <c r="L43" i="5" s="1"/>
  <c r="X42" i="5"/>
  <c r="Q42" i="5"/>
  <c r="O42" i="5"/>
  <c r="I42" i="5"/>
  <c r="K42" i="5" s="1"/>
  <c r="L42" i="5" s="1"/>
  <c r="H42" i="5"/>
  <c r="G42" i="5"/>
  <c r="X41" i="5"/>
  <c r="T41" i="5"/>
  <c r="U41" i="5" s="1"/>
  <c r="Q41" i="5"/>
  <c r="R41" i="5" s="1"/>
  <c r="O41" i="5"/>
  <c r="G41" i="5"/>
  <c r="I41" i="5" s="1"/>
  <c r="K41" i="5" s="1"/>
  <c r="L41" i="5" s="1"/>
  <c r="X40" i="5"/>
  <c r="T40" i="5"/>
  <c r="U40" i="5" s="1"/>
  <c r="R40" i="5"/>
  <c r="Q40" i="5"/>
  <c r="O40" i="5"/>
  <c r="G40" i="5"/>
  <c r="H40" i="5" s="1"/>
  <c r="X39" i="5"/>
  <c r="Q39" i="5"/>
  <c r="T39" i="5" s="1"/>
  <c r="U39" i="5" s="1"/>
  <c r="O39" i="5"/>
  <c r="I39" i="5"/>
  <c r="K39" i="5" s="1"/>
  <c r="L39" i="5" s="1"/>
  <c r="G39" i="5"/>
  <c r="H39" i="5" s="1"/>
  <c r="X38" i="5"/>
  <c r="T38" i="5"/>
  <c r="U38" i="5" s="1"/>
  <c r="Q38" i="5"/>
  <c r="R38" i="5" s="1"/>
  <c r="O38" i="5"/>
  <c r="G38" i="5"/>
  <c r="I38" i="5" s="1"/>
  <c r="K38" i="5" s="1"/>
  <c r="L38" i="5" s="1"/>
  <c r="X37" i="5"/>
  <c r="Q37" i="5"/>
  <c r="R37" i="5" s="1"/>
  <c r="O37" i="5"/>
  <c r="K37" i="5"/>
  <c r="L37" i="5" s="1"/>
  <c r="G37" i="5"/>
  <c r="I37" i="5" s="1"/>
  <c r="X36" i="5"/>
  <c r="Q36" i="5"/>
  <c r="T36" i="5" s="1"/>
  <c r="U36" i="5" s="1"/>
  <c r="O36" i="5"/>
  <c r="G36" i="5"/>
  <c r="X35" i="5"/>
  <c r="Q35" i="5"/>
  <c r="T35" i="5" s="1"/>
  <c r="U35" i="5" s="1"/>
  <c r="O35" i="5"/>
  <c r="H35" i="5"/>
  <c r="G35" i="5"/>
  <c r="I35" i="5" s="1"/>
  <c r="K35" i="5" s="1"/>
  <c r="L35" i="5" s="1"/>
  <c r="X34" i="5"/>
  <c r="Q34" i="5"/>
  <c r="O34" i="5"/>
  <c r="G34" i="5"/>
  <c r="I34" i="5" s="1"/>
  <c r="K34" i="5" s="1"/>
  <c r="L34" i="5" s="1"/>
  <c r="X33" i="5"/>
  <c r="T33" i="5"/>
  <c r="U33" i="5" s="1"/>
  <c r="Q33" i="5"/>
  <c r="R33" i="5" s="1"/>
  <c r="O33" i="5"/>
  <c r="G33" i="5"/>
  <c r="I33" i="5" s="1"/>
  <c r="K33" i="5" s="1"/>
  <c r="L33" i="5" s="1"/>
  <c r="X32" i="5"/>
  <c r="Q32" i="5"/>
  <c r="T32" i="5" s="1"/>
  <c r="U32" i="5" s="1"/>
  <c r="O32" i="5"/>
  <c r="G32" i="5"/>
  <c r="H32" i="5" s="1"/>
  <c r="F30" i="5"/>
  <c r="X28" i="5"/>
  <c r="Q28" i="5"/>
  <c r="O28" i="5"/>
  <c r="G28" i="5"/>
  <c r="I28" i="5" s="1"/>
  <c r="K28" i="5" s="1"/>
  <c r="L28" i="5" s="1"/>
  <c r="X27" i="5"/>
  <c r="T27" i="5"/>
  <c r="U27" i="5" s="1"/>
  <c r="Q27" i="5"/>
  <c r="R27" i="5" s="1"/>
  <c r="O27" i="5"/>
  <c r="G27" i="5"/>
  <c r="I27" i="5" s="1"/>
  <c r="K27" i="5" s="1"/>
  <c r="L27" i="5" s="1"/>
  <c r="X26" i="5"/>
  <c r="Q26" i="5"/>
  <c r="T26" i="5" s="1"/>
  <c r="U26" i="5" s="1"/>
  <c r="O26" i="5"/>
  <c r="I26" i="5"/>
  <c r="K26" i="5" s="1"/>
  <c r="L26" i="5" s="1"/>
  <c r="H26" i="5"/>
  <c r="G26" i="5"/>
  <c r="X25" i="5"/>
  <c r="Q25" i="5"/>
  <c r="T25" i="5" s="1"/>
  <c r="U25" i="5" s="1"/>
  <c r="O25" i="5"/>
  <c r="G25" i="5"/>
  <c r="H25" i="5" s="1"/>
  <c r="X24" i="5"/>
  <c r="Q24" i="5"/>
  <c r="R24" i="5" s="1"/>
  <c r="O24" i="5"/>
  <c r="G24" i="5"/>
  <c r="H24" i="5" s="1"/>
  <c r="X23" i="5"/>
  <c r="T23" i="5"/>
  <c r="U23" i="5" s="1"/>
  <c r="Q23" i="5"/>
  <c r="R23" i="5" s="1"/>
  <c r="O23" i="5"/>
  <c r="K23" i="5"/>
  <c r="L23" i="5" s="1"/>
  <c r="G23" i="5"/>
  <c r="I23" i="5" s="1"/>
  <c r="X22" i="5"/>
  <c r="Q22" i="5"/>
  <c r="T22" i="5" s="1"/>
  <c r="U22" i="5" s="1"/>
  <c r="O22" i="5"/>
  <c r="G22" i="5"/>
  <c r="X21" i="5"/>
  <c r="Q21" i="5"/>
  <c r="T21" i="5" s="1"/>
  <c r="U21" i="5" s="1"/>
  <c r="O21" i="5"/>
  <c r="I21" i="5"/>
  <c r="K21" i="5" s="1"/>
  <c r="L21" i="5" s="1"/>
  <c r="G21" i="5"/>
  <c r="H21" i="5" s="1"/>
  <c r="X20" i="5"/>
  <c r="Q20" i="5"/>
  <c r="O20" i="5"/>
  <c r="H20" i="5"/>
  <c r="G20" i="5"/>
  <c r="I20" i="5" s="1"/>
  <c r="K20" i="5" s="1"/>
  <c r="L20" i="5" s="1"/>
  <c r="X19" i="5"/>
  <c r="Q19" i="5"/>
  <c r="T19" i="5" s="1"/>
  <c r="U19" i="5" s="1"/>
  <c r="O19" i="5"/>
  <c r="H19" i="5"/>
  <c r="G19" i="5"/>
  <c r="I19" i="5" s="1"/>
  <c r="K19" i="5" s="1"/>
  <c r="L19" i="5" s="1"/>
  <c r="X18" i="5"/>
  <c r="R18" i="5"/>
  <c r="Q18" i="5"/>
  <c r="T18" i="5" s="1"/>
  <c r="U18" i="5" s="1"/>
  <c r="O18" i="5"/>
  <c r="I18" i="5"/>
  <c r="K18" i="5" s="1"/>
  <c r="L18" i="5" s="1"/>
  <c r="G18" i="5"/>
  <c r="H18" i="5" s="1"/>
  <c r="X17" i="5"/>
  <c r="Q17" i="5"/>
  <c r="T17" i="5" s="1"/>
  <c r="U17" i="5" s="1"/>
  <c r="O17" i="5"/>
  <c r="I17" i="5"/>
  <c r="K17" i="5" s="1"/>
  <c r="L17" i="5" s="1"/>
  <c r="G17" i="5"/>
  <c r="H17" i="5" s="1"/>
  <c r="X16" i="5"/>
  <c r="T16" i="5"/>
  <c r="U16" i="5" s="1"/>
  <c r="Q16" i="5"/>
  <c r="R16" i="5" s="1"/>
  <c r="O16" i="5"/>
  <c r="G16" i="5"/>
  <c r="I16" i="5" s="1"/>
  <c r="K16" i="5" s="1"/>
  <c r="L16" i="5" s="1"/>
  <c r="X15" i="5"/>
  <c r="Q15" i="5"/>
  <c r="R15" i="5" s="1"/>
  <c r="O15" i="5"/>
  <c r="G15" i="5"/>
  <c r="I15" i="5" s="1"/>
  <c r="K15" i="5" s="1"/>
  <c r="L15" i="5" s="1"/>
  <c r="X14" i="5"/>
  <c r="Q14" i="5"/>
  <c r="T14" i="5" s="1"/>
  <c r="U14" i="5" s="1"/>
  <c r="O14" i="5"/>
  <c r="G14" i="5"/>
  <c r="X13" i="5"/>
  <c r="Q13" i="5"/>
  <c r="T13" i="5" s="1"/>
  <c r="U13" i="5" s="1"/>
  <c r="O13" i="5"/>
  <c r="I13" i="5"/>
  <c r="K13" i="5" s="1"/>
  <c r="L13" i="5" s="1"/>
  <c r="G13" i="5"/>
  <c r="H13" i="5" s="1"/>
  <c r="X12" i="5"/>
  <c r="Q12" i="5"/>
  <c r="O12" i="5"/>
  <c r="G12" i="5"/>
  <c r="I12" i="5" s="1"/>
  <c r="K12" i="5" s="1"/>
  <c r="L12" i="5" s="1"/>
  <c r="X11" i="5"/>
  <c r="T11" i="5"/>
  <c r="U11" i="5" s="1"/>
  <c r="Q11" i="5"/>
  <c r="R11" i="5" s="1"/>
  <c r="O11" i="5"/>
  <c r="G11" i="5"/>
  <c r="I11" i="5" s="1"/>
  <c r="K11" i="5" s="1"/>
  <c r="L11" i="5" s="1"/>
  <c r="X10" i="5"/>
  <c r="Q10" i="5"/>
  <c r="T10" i="5" s="1"/>
  <c r="U10" i="5" s="1"/>
  <c r="O10" i="5"/>
  <c r="H10" i="5"/>
  <c r="G10" i="5"/>
  <c r="I10" i="5" s="1"/>
  <c r="K10" i="5" s="1"/>
  <c r="L10" i="5" s="1"/>
  <c r="X9" i="5"/>
  <c r="Q9" i="5"/>
  <c r="T9" i="5" s="1"/>
  <c r="U9" i="5" s="1"/>
  <c r="O9" i="5"/>
  <c r="I9" i="5"/>
  <c r="K9" i="5" s="1"/>
  <c r="L9" i="5" s="1"/>
  <c r="G9" i="5"/>
  <c r="H9" i="5" s="1"/>
  <c r="X8" i="5"/>
  <c r="Q8" i="5"/>
  <c r="T8" i="5" s="1"/>
  <c r="U8" i="5" s="1"/>
  <c r="O8" i="5"/>
  <c r="G8" i="5"/>
  <c r="X7" i="5"/>
  <c r="T7" i="5"/>
  <c r="U7" i="5" s="1"/>
  <c r="Q7" i="5"/>
  <c r="R7" i="5" s="1"/>
  <c r="O7" i="5"/>
  <c r="N7" i="5"/>
  <c r="G7" i="5"/>
  <c r="I7" i="5" s="1"/>
  <c r="K7" i="5" s="1"/>
  <c r="L7" i="5" s="1"/>
  <c r="F5" i="5"/>
  <c r="F3" i="5" s="1"/>
  <c r="R8" i="5" l="1"/>
  <c r="R22" i="5"/>
  <c r="H28" i="5"/>
  <c r="I64" i="5"/>
  <c r="K64" i="5" s="1"/>
  <c r="L64" i="5" s="1"/>
  <c r="H74" i="5"/>
  <c r="T78" i="5"/>
  <c r="U78" i="5" s="1"/>
  <c r="H91" i="5"/>
  <c r="R93" i="5"/>
  <c r="R97" i="5"/>
  <c r="T99" i="5"/>
  <c r="U99" i="5" s="1"/>
  <c r="Q5" i="5"/>
  <c r="H12" i="5"/>
  <c r="T24" i="5"/>
  <c r="U24" i="5" s="1"/>
  <c r="I40" i="5"/>
  <c r="K40" i="5" s="1"/>
  <c r="L40" i="5" s="1"/>
  <c r="T53" i="5"/>
  <c r="U53" i="5" s="1"/>
  <c r="R55" i="5"/>
  <c r="R76" i="5"/>
  <c r="H7" i="5"/>
  <c r="R10" i="5"/>
  <c r="R26" i="5"/>
  <c r="T70" i="5"/>
  <c r="U70" i="5" s="1"/>
  <c r="I79" i="5"/>
  <c r="K79" i="5" s="1"/>
  <c r="L79" i="5" s="1"/>
  <c r="T85" i="5"/>
  <c r="U85" i="5" s="1"/>
  <c r="O5" i="5"/>
  <c r="O3" i="5" s="1"/>
  <c r="R19" i="5"/>
  <c r="I25" i="5"/>
  <c r="K25" i="5" s="1"/>
  <c r="L25" i="5" s="1"/>
  <c r="O30" i="5"/>
  <c r="R48" i="5"/>
  <c r="H58" i="5"/>
  <c r="H75" i="5"/>
  <c r="R81" i="5"/>
  <c r="H90" i="5"/>
  <c r="T15" i="5"/>
  <c r="U15" i="5" s="1"/>
  <c r="I32" i="5"/>
  <c r="K32" i="5" s="1"/>
  <c r="L32" i="5" s="1"/>
  <c r="R44" i="5"/>
  <c r="T46" i="5"/>
  <c r="U46" i="5" s="1"/>
  <c r="I71" i="5"/>
  <c r="K71" i="5" s="1"/>
  <c r="L71" i="5" s="1"/>
  <c r="T77" i="5"/>
  <c r="U77" i="5" s="1"/>
  <c r="H86" i="5"/>
  <c r="R100" i="5"/>
  <c r="R25" i="5"/>
  <c r="H43" i="5"/>
  <c r="R73" i="5"/>
  <c r="I80" i="5"/>
  <c r="K80" i="5" s="1"/>
  <c r="L80" i="5" s="1"/>
  <c r="H99" i="5"/>
  <c r="X30" i="5"/>
  <c r="I24" i="5"/>
  <c r="K24" i="5" s="1"/>
  <c r="L24" i="5" s="1"/>
  <c r="T37" i="5"/>
  <c r="U37" i="5" s="1"/>
  <c r="R39" i="5"/>
  <c r="I55" i="5"/>
  <c r="K55" i="5" s="1"/>
  <c r="L55" i="5" s="1"/>
  <c r="T69" i="5"/>
  <c r="U69" i="5" s="1"/>
  <c r="T87" i="5"/>
  <c r="U87" i="5" s="1"/>
  <c r="R87" i="5"/>
  <c r="T12" i="5"/>
  <c r="U12" i="5" s="1"/>
  <c r="R12" i="5"/>
  <c r="H16" i="5"/>
  <c r="R36" i="5"/>
  <c r="H57" i="5"/>
  <c r="R60" i="5"/>
  <c r="R92" i="5"/>
  <c r="I81" i="5"/>
  <c r="K81" i="5" s="1"/>
  <c r="L81" i="5" s="1"/>
  <c r="H81" i="5"/>
  <c r="I97" i="5"/>
  <c r="K97" i="5" s="1"/>
  <c r="L97" i="5" s="1"/>
  <c r="H97" i="5"/>
  <c r="H27" i="5"/>
  <c r="R9" i="5"/>
  <c r="T20" i="5"/>
  <c r="U20" i="5" s="1"/>
  <c r="R20" i="5"/>
  <c r="H33" i="5"/>
  <c r="I44" i="5"/>
  <c r="K44" i="5" s="1"/>
  <c r="L44" i="5" s="1"/>
  <c r="H44" i="5"/>
  <c r="R47" i="5"/>
  <c r="T50" i="5"/>
  <c r="U50" i="5" s="1"/>
  <c r="R50" i="5"/>
  <c r="I65" i="5"/>
  <c r="K65" i="5" s="1"/>
  <c r="L65" i="5" s="1"/>
  <c r="H65" i="5"/>
  <c r="H70" i="5"/>
  <c r="I89" i="5"/>
  <c r="K89" i="5" s="1"/>
  <c r="L89" i="5" s="1"/>
  <c r="H89" i="5"/>
  <c r="T42" i="5"/>
  <c r="U42" i="5" s="1"/>
  <c r="R42" i="5"/>
  <c r="I14" i="5"/>
  <c r="K14" i="5" s="1"/>
  <c r="L14" i="5" s="1"/>
  <c r="H14" i="5"/>
  <c r="T71" i="5"/>
  <c r="U71" i="5" s="1"/>
  <c r="R71" i="5"/>
  <c r="X5" i="5"/>
  <c r="R17" i="5"/>
  <c r="I22" i="5"/>
  <c r="K22" i="5" s="1"/>
  <c r="L22" i="5" s="1"/>
  <c r="H22" i="5"/>
  <c r="T28" i="5"/>
  <c r="U28" i="5" s="1"/>
  <c r="R28" i="5"/>
  <c r="T34" i="5"/>
  <c r="U34" i="5" s="1"/>
  <c r="R34" i="5"/>
  <c r="Q30" i="5"/>
  <c r="Q3" i="5" s="1"/>
  <c r="H38" i="5"/>
  <c r="H41" i="5"/>
  <c r="I52" i="5"/>
  <c r="K52" i="5" s="1"/>
  <c r="L52" i="5" s="1"/>
  <c r="H52" i="5"/>
  <c r="T58" i="5"/>
  <c r="U58" i="5" s="1"/>
  <c r="R58" i="5"/>
  <c r="H62" i="5"/>
  <c r="T66" i="5"/>
  <c r="U66" i="5" s="1"/>
  <c r="R66" i="5"/>
  <c r="H94" i="5"/>
  <c r="G5" i="5"/>
  <c r="G3" i="5" s="1"/>
  <c r="I68" i="5"/>
  <c r="K68" i="5" s="1"/>
  <c r="L68" i="5" s="1"/>
  <c r="H68" i="5"/>
  <c r="I73" i="5"/>
  <c r="K73" i="5" s="1"/>
  <c r="L73" i="5" s="1"/>
  <c r="H73" i="5"/>
  <c r="H8" i="5"/>
  <c r="H11" i="5"/>
  <c r="R14" i="5"/>
  <c r="I36" i="5"/>
  <c r="K36" i="5" s="1"/>
  <c r="L36" i="5" s="1"/>
  <c r="H36" i="5"/>
  <c r="H49" i="5"/>
  <c r="I60" i="5"/>
  <c r="K60" i="5" s="1"/>
  <c r="L60" i="5" s="1"/>
  <c r="H60" i="5"/>
  <c r="T79" i="5"/>
  <c r="U79" i="5" s="1"/>
  <c r="R79" i="5"/>
  <c r="R84" i="5"/>
  <c r="I8" i="5"/>
  <c r="K8" i="5" s="1"/>
  <c r="L8" i="5" s="1"/>
  <c r="G30" i="5"/>
  <c r="R63" i="5"/>
  <c r="T95" i="5"/>
  <c r="U95" i="5" s="1"/>
  <c r="R95" i="5"/>
  <c r="R32" i="5"/>
  <c r="H34" i="5"/>
  <c r="I47" i="5"/>
  <c r="K47" i="5" s="1"/>
  <c r="L47" i="5" s="1"/>
  <c r="I87" i="5"/>
  <c r="K87" i="5" s="1"/>
  <c r="L87" i="5" s="1"/>
  <c r="R96" i="5"/>
  <c r="H98" i="5"/>
  <c r="R13" i="5"/>
  <c r="H15" i="5"/>
  <c r="R21" i="5"/>
  <c r="H23" i="5"/>
  <c r="R35" i="5"/>
  <c r="H37" i="5"/>
  <c r="R43" i="5"/>
  <c r="H45" i="5"/>
  <c r="R51" i="5"/>
  <c r="H53" i="5"/>
  <c r="R59" i="5"/>
  <c r="H61" i="5"/>
  <c r="R67" i="5"/>
  <c r="H69" i="5"/>
  <c r="R75" i="5"/>
  <c r="H77" i="5"/>
  <c r="R83" i="5"/>
  <c r="H85" i="5"/>
  <c r="R91" i="5"/>
  <c r="H93" i="5"/>
  <c r="R74" i="5"/>
  <c r="H76" i="5"/>
  <c r="R82" i="5"/>
  <c r="H84" i="5"/>
  <c r="R90" i="5"/>
  <c r="H92" i="5"/>
  <c r="R98" i="5"/>
  <c r="H100" i="5"/>
  <c r="N7" i="1"/>
  <c r="L30" i="5" l="1"/>
  <c r="U30" i="5"/>
  <c r="X3" i="5"/>
  <c r="U5" i="5"/>
  <c r="U3" i="5" s="1"/>
  <c r="L5" i="5"/>
  <c r="L3" i="5" s="1"/>
  <c r="G11" i="1"/>
  <c r="H11" i="1" s="1"/>
  <c r="X49" i="1" l="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3" i="1"/>
  <c r="X14" i="1"/>
  <c r="X15" i="1"/>
  <c r="X16" i="1"/>
  <c r="X17" i="1"/>
  <c r="X18" i="1"/>
  <c r="X19" i="1"/>
  <c r="X20" i="1"/>
  <c r="X21" i="1"/>
  <c r="X22" i="1"/>
  <c r="X23" i="1"/>
  <c r="X24" i="1"/>
  <c r="X25" i="1"/>
  <c r="X26" i="1"/>
  <c r="X27" i="1"/>
  <c r="X28" i="1"/>
  <c r="T53" i="1"/>
  <c r="U53" i="1" s="1"/>
  <c r="T54" i="1"/>
  <c r="U54" i="1" s="1"/>
  <c r="T55" i="1"/>
  <c r="U55" i="1" s="1"/>
  <c r="T61" i="1"/>
  <c r="U61" i="1" s="1"/>
  <c r="Q35" i="1"/>
  <c r="Q36" i="1"/>
  <c r="Q37" i="1"/>
  <c r="G34" i="1"/>
  <c r="G35" i="1"/>
  <c r="H35" i="1" s="1"/>
  <c r="G36" i="1"/>
  <c r="G37" i="1"/>
  <c r="H37" i="1" s="1"/>
  <c r="G38" i="1"/>
  <c r="G39" i="1"/>
  <c r="H39" i="1" s="1"/>
  <c r="G40" i="1"/>
  <c r="G41" i="1"/>
  <c r="G42" i="1"/>
  <c r="H42" i="1" s="1"/>
  <c r="G43" i="1"/>
  <c r="H43" i="1" s="1"/>
  <c r="G44" i="1"/>
  <c r="G45" i="1"/>
  <c r="G46" i="1"/>
  <c r="H46" i="1" s="1"/>
  <c r="G47" i="1"/>
  <c r="G48" i="1"/>
  <c r="G49" i="1"/>
  <c r="G50" i="1"/>
  <c r="G51" i="1"/>
  <c r="H51" i="1" s="1"/>
  <c r="G52" i="1"/>
  <c r="G53" i="1"/>
  <c r="H53" i="1" s="1"/>
  <c r="G54" i="1"/>
  <c r="H54" i="1" s="1"/>
  <c r="G55" i="1"/>
  <c r="H55" i="1" s="1"/>
  <c r="G56" i="1"/>
  <c r="G57" i="1"/>
  <c r="G58" i="1"/>
  <c r="G59" i="1"/>
  <c r="H59" i="1" s="1"/>
  <c r="G60" i="1"/>
  <c r="G61" i="1"/>
  <c r="G62" i="1"/>
  <c r="G63" i="1"/>
  <c r="H63" i="1" s="1"/>
  <c r="G64" i="1"/>
  <c r="G65" i="1"/>
  <c r="G12" i="1"/>
  <c r="H12" i="1" s="1"/>
  <c r="Q12" i="1"/>
  <c r="Q33" i="1"/>
  <c r="Q34" i="1"/>
  <c r="Q38" i="1"/>
  <c r="Q39" i="1"/>
  <c r="Q40" i="1"/>
  <c r="Q41" i="1"/>
  <c r="Q42" i="1"/>
  <c r="Q43" i="1"/>
  <c r="Q44" i="1"/>
  <c r="Q45" i="1"/>
  <c r="Q46" i="1"/>
  <c r="Q47" i="1"/>
  <c r="Q48" i="1"/>
  <c r="Q49" i="1"/>
  <c r="Q50" i="1"/>
  <c r="Q51" i="1"/>
  <c r="Q52" i="1"/>
  <c r="Q53" i="1"/>
  <c r="R53" i="1" s="1"/>
  <c r="Q54" i="1"/>
  <c r="R54" i="1" s="1"/>
  <c r="Q55" i="1"/>
  <c r="R55" i="1" s="1"/>
  <c r="Q56" i="1"/>
  <c r="Q57" i="1"/>
  <c r="Q58" i="1"/>
  <c r="Q59" i="1"/>
  <c r="Q60" i="1"/>
  <c r="Q61" i="1"/>
  <c r="R61" i="1" s="1"/>
  <c r="Q62" i="1"/>
  <c r="R62" i="1" s="1"/>
  <c r="Q63" i="1"/>
  <c r="R63" i="1" s="1"/>
  <c r="Q64" i="1"/>
  <c r="Q65" i="1"/>
  <c r="Q66" i="1"/>
  <c r="Q67" i="1"/>
  <c r="Q68" i="1"/>
  <c r="Q69" i="1"/>
  <c r="R69" i="1" s="1"/>
  <c r="Q70" i="1"/>
  <c r="R70" i="1" s="1"/>
  <c r="Q71" i="1"/>
  <c r="R71" i="1" s="1"/>
  <c r="Q72" i="1"/>
  <c r="Q73" i="1"/>
  <c r="Q74" i="1"/>
  <c r="Q75" i="1"/>
  <c r="Q76" i="1"/>
  <c r="Q77" i="1"/>
  <c r="R77" i="1" s="1"/>
  <c r="Q78" i="1"/>
  <c r="R78" i="1" s="1"/>
  <c r="Q79" i="1"/>
  <c r="R79" i="1" s="1"/>
  <c r="Q80" i="1"/>
  <c r="Q81" i="1"/>
  <c r="Q82" i="1"/>
  <c r="Q83" i="1"/>
  <c r="Q84" i="1"/>
  <c r="Q85" i="1"/>
  <c r="R85" i="1" s="1"/>
  <c r="Q86" i="1"/>
  <c r="R86" i="1" s="1"/>
  <c r="Q87" i="1"/>
  <c r="R87" i="1" s="1"/>
  <c r="Q88" i="1"/>
  <c r="Q89" i="1"/>
  <c r="Q90" i="1"/>
  <c r="Q91" i="1"/>
  <c r="Q92" i="1"/>
  <c r="Q93" i="1"/>
  <c r="R93" i="1" s="1"/>
  <c r="Q94" i="1"/>
  <c r="R94" i="1" s="1"/>
  <c r="Q95" i="1"/>
  <c r="R95" i="1" s="1"/>
  <c r="Q96" i="1"/>
  <c r="Q97" i="1"/>
  <c r="Q98" i="1"/>
  <c r="Q99" i="1"/>
  <c r="Q100" i="1"/>
  <c r="Q32" i="1"/>
  <c r="Q8" i="1"/>
  <c r="R8" i="1" s="1"/>
  <c r="Q9" i="1"/>
  <c r="Q10" i="1"/>
  <c r="Q11" i="1"/>
  <c r="Q13" i="1"/>
  <c r="Q14" i="1"/>
  <c r="Q15" i="1"/>
  <c r="Q16" i="1"/>
  <c r="R16" i="1" s="1"/>
  <c r="Q17" i="1"/>
  <c r="R17" i="1" s="1"/>
  <c r="Q18" i="1"/>
  <c r="Q19" i="1"/>
  <c r="Q20" i="1"/>
  <c r="Q21" i="1"/>
  <c r="Q22" i="1"/>
  <c r="Q23" i="1"/>
  <c r="Q24" i="1"/>
  <c r="R24" i="1" s="1"/>
  <c r="Q25" i="1"/>
  <c r="R25" i="1" s="1"/>
  <c r="Q26" i="1"/>
  <c r="Q27" i="1"/>
  <c r="Q28" i="1"/>
  <c r="Q7"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I39" i="1"/>
  <c r="K39" i="1" s="1"/>
  <c r="L39" i="1" s="1"/>
  <c r="O39" i="1" s="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33" i="1"/>
  <c r="I37" i="1"/>
  <c r="K37" i="1" s="1"/>
  <c r="L37" i="1" s="1"/>
  <c r="O37" i="1" s="1"/>
  <c r="I46" i="1"/>
  <c r="K46" i="1" s="1"/>
  <c r="L46" i="1" s="1"/>
  <c r="O46" i="1" s="1"/>
  <c r="I53" i="1"/>
  <c r="K53" i="1" s="1"/>
  <c r="L53" i="1" s="1"/>
  <c r="O53" i="1" s="1"/>
  <c r="I54" i="1"/>
  <c r="K54" i="1" s="1"/>
  <c r="L54" i="1" s="1"/>
  <c r="O54" i="1" s="1"/>
  <c r="I55" i="1"/>
  <c r="K55" i="1" s="1"/>
  <c r="L55" i="1" s="1"/>
  <c r="O55" i="1" s="1"/>
  <c r="I63" i="1"/>
  <c r="K63" i="1" s="1"/>
  <c r="L63" i="1" s="1"/>
  <c r="O63" i="1" s="1"/>
  <c r="G32" i="1"/>
  <c r="O13" i="1"/>
  <c r="O14" i="1"/>
  <c r="O15" i="1"/>
  <c r="O16" i="1"/>
  <c r="O17" i="1"/>
  <c r="O18" i="1"/>
  <c r="O19" i="1"/>
  <c r="O20" i="1"/>
  <c r="O21" i="1"/>
  <c r="O22" i="1"/>
  <c r="O23" i="1"/>
  <c r="O24" i="1"/>
  <c r="O25" i="1"/>
  <c r="O26" i="1"/>
  <c r="O27" i="1"/>
  <c r="O28" i="1"/>
  <c r="I11" i="1"/>
  <c r="K11" i="1" s="1"/>
  <c r="L11" i="1" s="1"/>
  <c r="O11" i="1" s="1"/>
  <c r="G8" i="1"/>
  <c r="G9" i="1"/>
  <c r="G10" i="1"/>
  <c r="G13" i="1"/>
  <c r="G14" i="1"/>
  <c r="G15" i="1"/>
  <c r="G16" i="1"/>
  <c r="G17" i="1"/>
  <c r="G18" i="1"/>
  <c r="G19" i="1"/>
  <c r="G20" i="1"/>
  <c r="H20" i="1" s="1"/>
  <c r="G21" i="1"/>
  <c r="G22" i="1"/>
  <c r="G23" i="1"/>
  <c r="G24" i="1"/>
  <c r="G25" i="1"/>
  <c r="G26" i="1"/>
  <c r="G27" i="1"/>
  <c r="G28" i="1"/>
  <c r="F30" i="1"/>
  <c r="T16" i="1" l="1"/>
  <c r="U16" i="1" s="1"/>
  <c r="T8" i="1"/>
  <c r="U8" i="1" s="1"/>
  <c r="X8" i="1" s="1"/>
  <c r="T95" i="1"/>
  <c r="U95" i="1" s="1"/>
  <c r="T79" i="1"/>
  <c r="U79" i="1" s="1"/>
  <c r="T78" i="1"/>
  <c r="U78" i="1" s="1"/>
  <c r="T77" i="1"/>
  <c r="U77" i="1" s="1"/>
  <c r="I93" i="1"/>
  <c r="K93" i="1" s="1"/>
  <c r="L93" i="1" s="1"/>
  <c r="H93" i="1"/>
  <c r="I69" i="1"/>
  <c r="K69" i="1" s="1"/>
  <c r="L69" i="1" s="1"/>
  <c r="H69" i="1"/>
  <c r="T14" i="1"/>
  <c r="U14" i="1" s="1"/>
  <c r="R14" i="1"/>
  <c r="T91" i="1"/>
  <c r="U91" i="1" s="1"/>
  <c r="R91" i="1"/>
  <c r="T67" i="1"/>
  <c r="U67" i="1" s="1"/>
  <c r="R67" i="1"/>
  <c r="T12" i="1"/>
  <c r="U12" i="1" s="1"/>
  <c r="X12" i="1" s="1"/>
  <c r="R12" i="1"/>
  <c r="I76" i="1"/>
  <c r="K76" i="1" s="1"/>
  <c r="L76" i="1" s="1"/>
  <c r="H76" i="1"/>
  <c r="T21" i="1"/>
  <c r="U21" i="1" s="1"/>
  <c r="R21" i="1"/>
  <c r="T82" i="1"/>
  <c r="U82" i="1" s="1"/>
  <c r="R82" i="1"/>
  <c r="T58" i="1"/>
  <c r="U58" i="1" s="1"/>
  <c r="R58" i="1"/>
  <c r="I58" i="1"/>
  <c r="K58" i="1" s="1"/>
  <c r="L58" i="1" s="1"/>
  <c r="O58" i="1" s="1"/>
  <c r="H58" i="1"/>
  <c r="I75" i="1"/>
  <c r="K75" i="1" s="1"/>
  <c r="L75" i="1" s="1"/>
  <c r="H75" i="1"/>
  <c r="T11" i="1"/>
  <c r="U11" i="1" s="1"/>
  <c r="X11" i="1" s="1"/>
  <c r="R11" i="1"/>
  <c r="T73" i="1"/>
  <c r="U73" i="1" s="1"/>
  <c r="R73" i="1"/>
  <c r="T41" i="1"/>
  <c r="U41" i="1" s="1"/>
  <c r="X41" i="1" s="1"/>
  <c r="R41" i="1"/>
  <c r="I49" i="1"/>
  <c r="K49" i="1" s="1"/>
  <c r="L49" i="1" s="1"/>
  <c r="O49" i="1" s="1"/>
  <c r="H49" i="1"/>
  <c r="I25" i="1"/>
  <c r="K25" i="1" s="1"/>
  <c r="L25" i="1" s="1"/>
  <c r="H25" i="1"/>
  <c r="I17" i="1"/>
  <c r="K17" i="1" s="1"/>
  <c r="L17" i="1" s="1"/>
  <c r="H17" i="1"/>
  <c r="I20" i="1"/>
  <c r="K20" i="1" s="1"/>
  <c r="L20" i="1" s="1"/>
  <c r="I51" i="1"/>
  <c r="K51" i="1" s="1"/>
  <c r="L51" i="1" s="1"/>
  <c r="O51" i="1" s="1"/>
  <c r="I98" i="1"/>
  <c r="K98" i="1" s="1"/>
  <c r="L98" i="1" s="1"/>
  <c r="H98" i="1"/>
  <c r="I90" i="1"/>
  <c r="K90" i="1" s="1"/>
  <c r="L90" i="1" s="1"/>
  <c r="H90" i="1"/>
  <c r="I82" i="1"/>
  <c r="K82" i="1" s="1"/>
  <c r="L82" i="1" s="1"/>
  <c r="H82" i="1"/>
  <c r="I74" i="1"/>
  <c r="K74" i="1" s="1"/>
  <c r="L74" i="1" s="1"/>
  <c r="H74" i="1"/>
  <c r="I66" i="1"/>
  <c r="K66" i="1" s="1"/>
  <c r="L66" i="1" s="1"/>
  <c r="H66" i="1"/>
  <c r="T27" i="1"/>
  <c r="U27" i="1" s="1"/>
  <c r="R27" i="1"/>
  <c r="T19" i="1"/>
  <c r="U19" i="1" s="1"/>
  <c r="R19" i="1"/>
  <c r="T10" i="1"/>
  <c r="U10" i="1" s="1"/>
  <c r="X10" i="1" s="1"/>
  <c r="R10" i="1"/>
  <c r="T96" i="1"/>
  <c r="U96" i="1" s="1"/>
  <c r="R96" i="1"/>
  <c r="T88" i="1"/>
  <c r="U88" i="1" s="1"/>
  <c r="R88" i="1"/>
  <c r="T80" i="1"/>
  <c r="U80" i="1" s="1"/>
  <c r="R80" i="1"/>
  <c r="T72" i="1"/>
  <c r="U72" i="1" s="1"/>
  <c r="R72" i="1"/>
  <c r="T64" i="1"/>
  <c r="U64" i="1" s="1"/>
  <c r="R64" i="1"/>
  <c r="T56" i="1"/>
  <c r="U56" i="1" s="1"/>
  <c r="R56" i="1"/>
  <c r="T48" i="1"/>
  <c r="U48" i="1" s="1"/>
  <c r="X48" i="1" s="1"/>
  <c r="R48" i="1"/>
  <c r="T40" i="1"/>
  <c r="U40" i="1" s="1"/>
  <c r="X40" i="1" s="1"/>
  <c r="R40" i="1"/>
  <c r="I64" i="1"/>
  <c r="K64" i="1" s="1"/>
  <c r="L64" i="1" s="1"/>
  <c r="O64" i="1" s="1"/>
  <c r="H64" i="1"/>
  <c r="I56" i="1"/>
  <c r="K56" i="1" s="1"/>
  <c r="L56" i="1" s="1"/>
  <c r="O56" i="1" s="1"/>
  <c r="H56" i="1"/>
  <c r="I48" i="1"/>
  <c r="K48" i="1" s="1"/>
  <c r="L48" i="1" s="1"/>
  <c r="O48" i="1" s="1"/>
  <c r="H48" i="1"/>
  <c r="I40" i="1"/>
  <c r="K40" i="1" s="1"/>
  <c r="L40" i="1" s="1"/>
  <c r="O40" i="1" s="1"/>
  <c r="H40" i="1"/>
  <c r="T36" i="1"/>
  <c r="U36" i="1" s="1"/>
  <c r="X36" i="1" s="1"/>
  <c r="R36" i="1"/>
  <c r="T94" i="1"/>
  <c r="U94" i="1" s="1"/>
  <c r="T71" i="1"/>
  <c r="U71" i="1" s="1"/>
  <c r="I10" i="1"/>
  <c r="K10" i="1" s="1"/>
  <c r="L10" i="1" s="1"/>
  <c r="O10" i="1" s="1"/>
  <c r="H10" i="1"/>
  <c r="I33" i="1"/>
  <c r="K33" i="1" s="1"/>
  <c r="L33" i="1" s="1"/>
  <c r="O33" i="1" s="1"/>
  <c r="H33" i="1"/>
  <c r="T99" i="1"/>
  <c r="U99" i="1" s="1"/>
  <c r="R99" i="1"/>
  <c r="T83" i="1"/>
  <c r="U83" i="1" s="1"/>
  <c r="R83" i="1"/>
  <c r="T59" i="1"/>
  <c r="U59" i="1" s="1"/>
  <c r="R59" i="1"/>
  <c r="T43" i="1"/>
  <c r="U43" i="1" s="1"/>
  <c r="X43" i="1" s="1"/>
  <c r="R43" i="1"/>
  <c r="I19" i="1"/>
  <c r="K19" i="1" s="1"/>
  <c r="L19" i="1" s="1"/>
  <c r="H19" i="1"/>
  <c r="I84" i="1"/>
  <c r="K84" i="1" s="1"/>
  <c r="L84" i="1" s="1"/>
  <c r="H84" i="1"/>
  <c r="I68" i="1"/>
  <c r="K68" i="1" s="1"/>
  <c r="L68" i="1" s="1"/>
  <c r="H68" i="1"/>
  <c r="T7" i="1"/>
  <c r="U7" i="1" s="1"/>
  <c r="R7" i="1"/>
  <c r="T90" i="1"/>
  <c r="U90" i="1" s="1"/>
  <c r="R90" i="1"/>
  <c r="T50" i="1"/>
  <c r="U50" i="1" s="1"/>
  <c r="R50" i="1"/>
  <c r="I83" i="1"/>
  <c r="K83" i="1" s="1"/>
  <c r="L83" i="1" s="1"/>
  <c r="H83" i="1"/>
  <c r="T97" i="1"/>
  <c r="U97" i="1" s="1"/>
  <c r="R97" i="1"/>
  <c r="T65" i="1"/>
  <c r="U65" i="1" s="1"/>
  <c r="R65" i="1"/>
  <c r="I65" i="1"/>
  <c r="K65" i="1" s="1"/>
  <c r="L65" i="1" s="1"/>
  <c r="O65" i="1" s="1"/>
  <c r="H65" i="1"/>
  <c r="I41" i="1"/>
  <c r="K41" i="1" s="1"/>
  <c r="L41" i="1" s="1"/>
  <c r="O41" i="1" s="1"/>
  <c r="H41" i="1"/>
  <c r="I24" i="1"/>
  <c r="K24" i="1" s="1"/>
  <c r="L24" i="1" s="1"/>
  <c r="H24" i="1"/>
  <c r="I97" i="1"/>
  <c r="K97" i="1" s="1"/>
  <c r="L97" i="1" s="1"/>
  <c r="H97" i="1"/>
  <c r="I89" i="1"/>
  <c r="K89" i="1" s="1"/>
  <c r="L89" i="1" s="1"/>
  <c r="H89" i="1"/>
  <c r="I81" i="1"/>
  <c r="K81" i="1" s="1"/>
  <c r="L81" i="1" s="1"/>
  <c r="H81" i="1"/>
  <c r="I73" i="1"/>
  <c r="K73" i="1" s="1"/>
  <c r="L73" i="1" s="1"/>
  <c r="H73" i="1"/>
  <c r="T26" i="1"/>
  <c r="U26" i="1" s="1"/>
  <c r="R26" i="1"/>
  <c r="T18" i="1"/>
  <c r="U18" i="1" s="1"/>
  <c r="R18" i="1"/>
  <c r="T9" i="1"/>
  <c r="U9" i="1" s="1"/>
  <c r="X9" i="1" s="1"/>
  <c r="R9" i="1"/>
  <c r="T47" i="1"/>
  <c r="U47" i="1" s="1"/>
  <c r="X47" i="1" s="1"/>
  <c r="R47" i="1"/>
  <c r="T39" i="1"/>
  <c r="U39" i="1" s="1"/>
  <c r="X39" i="1" s="1"/>
  <c r="R39" i="1"/>
  <c r="I47" i="1"/>
  <c r="K47" i="1" s="1"/>
  <c r="L47" i="1" s="1"/>
  <c r="O47" i="1" s="1"/>
  <c r="H47" i="1"/>
  <c r="T35" i="1"/>
  <c r="U35" i="1" s="1"/>
  <c r="X35" i="1" s="1"/>
  <c r="R35" i="1"/>
  <c r="T93" i="1"/>
  <c r="U93" i="1" s="1"/>
  <c r="T70" i="1"/>
  <c r="U70" i="1" s="1"/>
  <c r="I85" i="1"/>
  <c r="K85" i="1" s="1"/>
  <c r="L85" i="1" s="1"/>
  <c r="H85" i="1"/>
  <c r="T75" i="1"/>
  <c r="U75" i="1" s="1"/>
  <c r="R75" i="1"/>
  <c r="I9" i="1"/>
  <c r="K9" i="1" s="1"/>
  <c r="L9" i="1" s="1"/>
  <c r="O9" i="1" s="1"/>
  <c r="H9" i="1"/>
  <c r="I100" i="1"/>
  <c r="K100" i="1" s="1"/>
  <c r="L100" i="1" s="1"/>
  <c r="H100" i="1"/>
  <c r="T13" i="1"/>
  <c r="U13" i="1" s="1"/>
  <c r="R13" i="1"/>
  <c r="T66" i="1"/>
  <c r="U66" i="1" s="1"/>
  <c r="R66" i="1"/>
  <c r="T42" i="1"/>
  <c r="U42" i="1" s="1"/>
  <c r="X42" i="1" s="1"/>
  <c r="R42" i="1"/>
  <c r="I50" i="1"/>
  <c r="K50" i="1" s="1"/>
  <c r="L50" i="1" s="1"/>
  <c r="O50" i="1" s="1"/>
  <c r="H50" i="1"/>
  <c r="I34" i="1"/>
  <c r="K34" i="1" s="1"/>
  <c r="L34" i="1" s="1"/>
  <c r="O34" i="1" s="1"/>
  <c r="H34" i="1"/>
  <c r="I18" i="1"/>
  <c r="K18" i="1" s="1"/>
  <c r="L18" i="1" s="1"/>
  <c r="H18" i="1"/>
  <c r="I91" i="1"/>
  <c r="K91" i="1" s="1"/>
  <c r="L91" i="1" s="1"/>
  <c r="H91" i="1"/>
  <c r="T20" i="1"/>
  <c r="U20" i="1" s="1"/>
  <c r="R20" i="1"/>
  <c r="I15" i="1"/>
  <c r="K15" i="1" s="1"/>
  <c r="L15" i="1" s="1"/>
  <c r="H15" i="1"/>
  <c r="I32" i="1"/>
  <c r="K32" i="1" s="1"/>
  <c r="L32" i="1" s="1"/>
  <c r="O32" i="1" s="1"/>
  <c r="H32" i="1"/>
  <c r="I43" i="1"/>
  <c r="K43" i="1" s="1"/>
  <c r="L43" i="1" s="1"/>
  <c r="O43" i="1" s="1"/>
  <c r="I88" i="1"/>
  <c r="K88" i="1" s="1"/>
  <c r="L88" i="1" s="1"/>
  <c r="H88" i="1"/>
  <c r="I80" i="1"/>
  <c r="K80" i="1" s="1"/>
  <c r="L80" i="1" s="1"/>
  <c r="H80" i="1"/>
  <c r="I72" i="1"/>
  <c r="K72" i="1" s="1"/>
  <c r="L72" i="1" s="1"/>
  <c r="H72" i="1"/>
  <c r="I35" i="1"/>
  <c r="K35" i="1" s="1"/>
  <c r="L35" i="1" s="1"/>
  <c r="O35" i="1" s="1"/>
  <c r="T46" i="1"/>
  <c r="U46" i="1" s="1"/>
  <c r="X46" i="1" s="1"/>
  <c r="R46" i="1"/>
  <c r="T38" i="1"/>
  <c r="U38" i="1" s="1"/>
  <c r="X38" i="1" s="1"/>
  <c r="R38" i="1"/>
  <c r="I62" i="1"/>
  <c r="K62" i="1" s="1"/>
  <c r="L62" i="1" s="1"/>
  <c r="O62" i="1" s="1"/>
  <c r="H62" i="1"/>
  <c r="I38" i="1"/>
  <c r="K38" i="1" s="1"/>
  <c r="L38" i="1" s="1"/>
  <c r="O38" i="1" s="1"/>
  <c r="H38" i="1"/>
  <c r="T25" i="1"/>
  <c r="U25" i="1" s="1"/>
  <c r="T87" i="1"/>
  <c r="U87" i="1" s="1"/>
  <c r="T69" i="1"/>
  <c r="U69" i="1" s="1"/>
  <c r="I28" i="1"/>
  <c r="K28" i="1" s="1"/>
  <c r="L28" i="1" s="1"/>
  <c r="H28" i="1"/>
  <c r="I77" i="1"/>
  <c r="K77" i="1" s="1"/>
  <c r="L77" i="1" s="1"/>
  <c r="H77" i="1"/>
  <c r="T51" i="1"/>
  <c r="U51" i="1" s="1"/>
  <c r="R51" i="1"/>
  <c r="I27" i="1"/>
  <c r="K27" i="1" s="1"/>
  <c r="L27" i="1" s="1"/>
  <c r="H27" i="1"/>
  <c r="I92" i="1"/>
  <c r="K92" i="1" s="1"/>
  <c r="L92" i="1" s="1"/>
  <c r="H92" i="1"/>
  <c r="T98" i="1"/>
  <c r="U98" i="1" s="1"/>
  <c r="R98" i="1"/>
  <c r="I26" i="1"/>
  <c r="K26" i="1" s="1"/>
  <c r="L26" i="1" s="1"/>
  <c r="H26" i="1"/>
  <c r="I8" i="1"/>
  <c r="K8" i="1" s="1"/>
  <c r="L8" i="1" s="1"/>
  <c r="O8" i="1" s="1"/>
  <c r="H8" i="1"/>
  <c r="I99" i="1"/>
  <c r="K99" i="1" s="1"/>
  <c r="L99" i="1" s="1"/>
  <c r="H99" i="1"/>
  <c r="T28" i="1"/>
  <c r="U28" i="1" s="1"/>
  <c r="R28" i="1"/>
  <c r="T89" i="1"/>
  <c r="U89" i="1" s="1"/>
  <c r="R89" i="1"/>
  <c r="T57" i="1"/>
  <c r="U57" i="1" s="1"/>
  <c r="R57" i="1"/>
  <c r="I57" i="1"/>
  <c r="K57" i="1" s="1"/>
  <c r="L57" i="1" s="1"/>
  <c r="O57" i="1" s="1"/>
  <c r="H57" i="1"/>
  <c r="I16" i="1"/>
  <c r="K16" i="1" s="1"/>
  <c r="L16" i="1" s="1"/>
  <c r="H16" i="1"/>
  <c r="I23" i="1"/>
  <c r="K23" i="1" s="1"/>
  <c r="L23" i="1" s="1"/>
  <c r="H23" i="1"/>
  <c r="I96" i="1"/>
  <c r="K96" i="1" s="1"/>
  <c r="L96" i="1" s="1"/>
  <c r="H96" i="1"/>
  <c r="I22" i="1"/>
  <c r="K22" i="1" s="1"/>
  <c r="L22" i="1" s="1"/>
  <c r="H22" i="1"/>
  <c r="I14" i="1"/>
  <c r="K14" i="1" s="1"/>
  <c r="L14" i="1" s="1"/>
  <c r="H14" i="1"/>
  <c r="I42" i="1"/>
  <c r="K42" i="1" s="1"/>
  <c r="L42" i="1" s="1"/>
  <c r="O42" i="1" s="1"/>
  <c r="I95" i="1"/>
  <c r="K95" i="1" s="1"/>
  <c r="L95" i="1" s="1"/>
  <c r="H95" i="1"/>
  <c r="I87" i="1"/>
  <c r="K87" i="1" s="1"/>
  <c r="L87" i="1" s="1"/>
  <c r="H87" i="1"/>
  <c r="I79" i="1"/>
  <c r="K79" i="1" s="1"/>
  <c r="L79" i="1" s="1"/>
  <c r="H79" i="1"/>
  <c r="I71" i="1"/>
  <c r="K71" i="1" s="1"/>
  <c r="L71" i="1" s="1"/>
  <c r="H71" i="1"/>
  <c r="T32" i="1"/>
  <c r="U32" i="1" s="1"/>
  <c r="R32" i="1"/>
  <c r="T45" i="1"/>
  <c r="U45" i="1" s="1"/>
  <c r="X45" i="1" s="1"/>
  <c r="R45" i="1"/>
  <c r="T34" i="1"/>
  <c r="U34" i="1" s="1"/>
  <c r="X34" i="1" s="1"/>
  <c r="R34" i="1"/>
  <c r="I61" i="1"/>
  <c r="K61" i="1" s="1"/>
  <c r="L61" i="1" s="1"/>
  <c r="O61" i="1" s="1"/>
  <c r="H61" i="1"/>
  <c r="I45" i="1"/>
  <c r="K45" i="1" s="1"/>
  <c r="L45" i="1" s="1"/>
  <c r="O45" i="1" s="1"/>
  <c r="H45" i="1"/>
  <c r="T24" i="1"/>
  <c r="U24" i="1" s="1"/>
  <c r="T86" i="1"/>
  <c r="U86" i="1" s="1"/>
  <c r="T63" i="1"/>
  <c r="U63" i="1" s="1"/>
  <c r="T22" i="1"/>
  <c r="U22" i="1" s="1"/>
  <c r="R22" i="1"/>
  <c r="T74" i="1"/>
  <c r="U74" i="1" s="1"/>
  <c r="R74" i="1"/>
  <c r="I67" i="1"/>
  <c r="K67" i="1" s="1"/>
  <c r="L67" i="1" s="1"/>
  <c r="H67" i="1"/>
  <c r="T81" i="1"/>
  <c r="U81" i="1" s="1"/>
  <c r="R81" i="1"/>
  <c r="T49" i="1"/>
  <c r="U49" i="1" s="1"/>
  <c r="R49" i="1"/>
  <c r="T37" i="1"/>
  <c r="U37" i="1" s="1"/>
  <c r="X37" i="1" s="1"/>
  <c r="R37" i="1"/>
  <c r="I21" i="1"/>
  <c r="K21" i="1" s="1"/>
  <c r="L21" i="1" s="1"/>
  <c r="H21" i="1"/>
  <c r="I13" i="1"/>
  <c r="K13" i="1" s="1"/>
  <c r="L13" i="1" s="1"/>
  <c r="H13" i="1"/>
  <c r="I59" i="1"/>
  <c r="K59" i="1" s="1"/>
  <c r="L59" i="1" s="1"/>
  <c r="O59" i="1" s="1"/>
  <c r="I94" i="1"/>
  <c r="K94" i="1" s="1"/>
  <c r="L94" i="1" s="1"/>
  <c r="H94" i="1"/>
  <c r="I86" i="1"/>
  <c r="K86" i="1" s="1"/>
  <c r="L86" i="1" s="1"/>
  <c r="H86" i="1"/>
  <c r="I78" i="1"/>
  <c r="K78" i="1" s="1"/>
  <c r="L78" i="1" s="1"/>
  <c r="H78" i="1"/>
  <c r="I70" i="1"/>
  <c r="K70" i="1" s="1"/>
  <c r="L70" i="1" s="1"/>
  <c r="H70" i="1"/>
  <c r="T23" i="1"/>
  <c r="U23" i="1" s="1"/>
  <c r="R23" i="1"/>
  <c r="T15" i="1"/>
  <c r="U15" i="1" s="1"/>
  <c r="R15" i="1"/>
  <c r="T100" i="1"/>
  <c r="U100" i="1" s="1"/>
  <c r="R100" i="1"/>
  <c r="T92" i="1"/>
  <c r="U92" i="1" s="1"/>
  <c r="R92" i="1"/>
  <c r="T84" i="1"/>
  <c r="U84" i="1" s="1"/>
  <c r="R84" i="1"/>
  <c r="T76" i="1"/>
  <c r="U76" i="1" s="1"/>
  <c r="R76" i="1"/>
  <c r="T68" i="1"/>
  <c r="U68" i="1" s="1"/>
  <c r="R68" i="1"/>
  <c r="T60" i="1"/>
  <c r="U60" i="1" s="1"/>
  <c r="R60" i="1"/>
  <c r="T52" i="1"/>
  <c r="U52" i="1" s="1"/>
  <c r="R52" i="1"/>
  <c r="T44" i="1"/>
  <c r="U44" i="1" s="1"/>
  <c r="X44" i="1" s="1"/>
  <c r="R44" i="1"/>
  <c r="T33" i="1"/>
  <c r="U33" i="1" s="1"/>
  <c r="X33" i="1" s="1"/>
  <c r="R33" i="1"/>
  <c r="I60" i="1"/>
  <c r="K60" i="1" s="1"/>
  <c r="L60" i="1" s="1"/>
  <c r="O60" i="1" s="1"/>
  <c r="H60" i="1"/>
  <c r="I52" i="1"/>
  <c r="K52" i="1" s="1"/>
  <c r="L52" i="1" s="1"/>
  <c r="O52" i="1" s="1"/>
  <c r="H52" i="1"/>
  <c r="I44" i="1"/>
  <c r="K44" i="1" s="1"/>
  <c r="L44" i="1" s="1"/>
  <c r="O44" i="1" s="1"/>
  <c r="H44" i="1"/>
  <c r="I36" i="1"/>
  <c r="K36" i="1" s="1"/>
  <c r="L36" i="1" s="1"/>
  <c r="O36" i="1" s="1"/>
  <c r="H36" i="1"/>
  <c r="T17" i="1"/>
  <c r="U17" i="1" s="1"/>
  <c r="T85" i="1"/>
  <c r="U85" i="1" s="1"/>
  <c r="T62" i="1"/>
  <c r="U62" i="1" s="1"/>
  <c r="X7" i="1"/>
  <c r="X5" i="1" s="1"/>
  <c r="I12" i="1"/>
  <c r="K12" i="1" s="1"/>
  <c r="L12" i="1" s="1"/>
  <c r="O12" i="1" s="1"/>
  <c r="Q5" i="1"/>
  <c r="Q30" i="1"/>
  <c r="F5" i="1"/>
  <c r="F3" i="1" s="1"/>
  <c r="G30" i="1"/>
  <c r="G7" i="1"/>
  <c r="H7" i="1" s="1"/>
  <c r="O30" i="1" l="1"/>
  <c r="U5" i="1"/>
  <c r="L30" i="1"/>
  <c r="X32" i="1"/>
  <c r="X30" i="1" s="1"/>
  <c r="X3" i="1" s="1"/>
  <c r="U30" i="1"/>
  <c r="U3" i="1" s="1"/>
  <c r="Q3" i="1"/>
  <c r="I7" i="1"/>
  <c r="K7" i="1" s="1"/>
  <c r="L7" i="1" s="1"/>
  <c r="O7" i="1" s="1"/>
  <c r="O5" i="1" s="1"/>
  <c r="O3" i="1" s="1"/>
  <c r="G5" i="1"/>
  <c r="G3" i="1" s="1"/>
  <c r="L5" i="1" l="1"/>
  <c r="L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2" authorId="0" shapeId="0" xr:uid="{0BC53737-946B-4954-9D24-E91072C9F94C}">
      <text>
        <r>
          <rPr>
            <b/>
            <sz val="9"/>
            <color indexed="81"/>
            <rFont val="Tahoma"/>
            <family val="2"/>
          </rPr>
          <t>Author:</t>
        </r>
        <r>
          <rPr>
            <sz val="9"/>
            <color indexed="81"/>
            <rFont val="Tahoma"/>
            <charset val="1"/>
          </rPr>
          <t xml:space="preserve">
The total can be over or under 100% depdning on goals</t>
        </r>
      </text>
    </comment>
    <comment ref="D6" authorId="0" shapeId="0" xr:uid="{4E565554-8592-4D5C-89FD-1FBA9AA1BDA2}">
      <text>
        <r>
          <rPr>
            <b/>
            <sz val="9"/>
            <color indexed="81"/>
            <rFont val="Tahoma"/>
            <charset val="1"/>
          </rPr>
          <t>Author:</t>
        </r>
        <r>
          <rPr>
            <sz val="9"/>
            <color indexed="81"/>
            <rFont val="Tahoma"/>
            <charset val="1"/>
          </rPr>
          <t xml:space="preserve">
If missing values or desire a different rate input a new estimated desired value</t>
        </r>
      </text>
    </comment>
    <comment ref="E6" authorId="0" shapeId="0" xr:uid="{9E68E03F-4920-4F6F-82FE-9D536D634348}">
      <text>
        <r>
          <rPr>
            <b/>
            <sz val="9"/>
            <color indexed="81"/>
            <rFont val="Tahoma"/>
            <charset val="1"/>
          </rPr>
          <t>Author:</t>
        </r>
        <r>
          <rPr>
            <sz val="9"/>
            <color indexed="81"/>
            <rFont val="Tahoma"/>
            <charset val="1"/>
          </rPr>
          <t xml:space="preserve">
If missing values or desire a different rate input a new estimated desired value</t>
        </r>
      </text>
    </comment>
    <comment ref="G6" authorId="0" shapeId="0" xr:uid="{87532809-24D5-4772-BCE6-C7FB086418E2}">
      <text>
        <r>
          <rPr>
            <b/>
            <sz val="9"/>
            <color indexed="81"/>
            <rFont val="Tahoma"/>
            <charset val="1"/>
          </rPr>
          <t>Author:</t>
        </r>
        <r>
          <rPr>
            <sz val="9"/>
            <color indexed="81"/>
            <rFont val="Tahoma"/>
            <charset val="1"/>
          </rPr>
          <t xml:space="preserve">
The calculated value can be replaced with the desired value and the calculated value will not be used</t>
        </r>
      </text>
    </comment>
    <comment ref="H6" authorId="0" shapeId="0" xr:uid="{34AE5C8C-2B16-416C-9B4D-722558340244}">
      <text>
        <r>
          <rPr>
            <b/>
            <sz val="9"/>
            <color indexed="81"/>
            <rFont val="Tahoma"/>
            <family val="2"/>
          </rPr>
          <t>Author:</t>
        </r>
        <r>
          <rPr>
            <sz val="9"/>
            <color indexed="81"/>
            <rFont val="Tahoma"/>
            <charset val="1"/>
          </rPr>
          <t xml:space="preserve">
If you desire a different value adjust the Full Rate higher or lower</t>
        </r>
      </text>
    </comment>
    <comment ref="M6" authorId="0" shapeId="0" xr:uid="{22691763-D683-4FED-A5BC-3086964DCD32}">
      <text>
        <r>
          <rPr>
            <b/>
            <sz val="9"/>
            <color indexed="81"/>
            <rFont val="Tahoma"/>
            <family val="2"/>
          </rPr>
          <t>Author:</t>
        </r>
        <r>
          <rPr>
            <sz val="9"/>
            <color indexed="81"/>
            <rFont val="Tahoma"/>
            <family val="2"/>
          </rPr>
          <t xml:space="preserve">
Use only if broadcasting. 
Input proportion increase factor </t>
        </r>
      </text>
    </comment>
    <comment ref="Q6" authorId="0" shapeId="0" xr:uid="{FC8AFB7F-7FCD-409B-915E-24B424AF536F}">
      <text>
        <r>
          <rPr>
            <b/>
            <sz val="9"/>
            <color indexed="81"/>
            <rFont val="Tahoma"/>
            <charset val="1"/>
          </rPr>
          <t>Author:</t>
        </r>
        <r>
          <rPr>
            <sz val="9"/>
            <color indexed="81"/>
            <rFont val="Tahoma"/>
            <charset val="1"/>
          </rPr>
          <t xml:space="preserve">
The calculated value can be replaced with the desired value and the calculated value will not be used</t>
        </r>
      </text>
    </comment>
    <comment ref="R6" authorId="0" shapeId="0" xr:uid="{716161C0-1BF4-4E9B-B4AF-11957B2A0D4D}">
      <text>
        <r>
          <rPr>
            <b/>
            <sz val="9"/>
            <color indexed="81"/>
            <rFont val="Tahoma"/>
            <family val="2"/>
          </rPr>
          <t>Author:</t>
        </r>
        <r>
          <rPr>
            <sz val="9"/>
            <color indexed="81"/>
            <rFont val="Tahoma"/>
            <charset val="1"/>
          </rPr>
          <t xml:space="preserve">
If you desire a different value adjust the Full Rate higher or lower</t>
        </r>
      </text>
    </comment>
    <comment ref="V6" authorId="0" shapeId="0" xr:uid="{0267CB29-B262-44CE-A8B8-2FDE74F33D54}">
      <text>
        <r>
          <rPr>
            <b/>
            <sz val="9"/>
            <color indexed="81"/>
            <rFont val="Tahoma"/>
            <family val="2"/>
          </rPr>
          <t>Author:</t>
        </r>
        <r>
          <rPr>
            <sz val="9"/>
            <color indexed="81"/>
            <rFont val="Tahoma"/>
            <family val="2"/>
          </rPr>
          <t xml:space="preserve">
Use only if broadcasting. 
Input proportion increase factor </t>
        </r>
      </text>
    </comment>
    <comment ref="D31" authorId="0" shapeId="0" xr:uid="{998108A7-F358-42BB-B650-29528D2D867D}">
      <text>
        <r>
          <rPr>
            <b/>
            <sz val="9"/>
            <color indexed="81"/>
            <rFont val="Tahoma"/>
            <charset val="1"/>
          </rPr>
          <t>Author:</t>
        </r>
        <r>
          <rPr>
            <sz val="9"/>
            <color indexed="81"/>
            <rFont val="Tahoma"/>
            <charset val="1"/>
          </rPr>
          <t xml:space="preserve">
If missing values or desire a different rate input a new estimated desired value</t>
        </r>
      </text>
    </comment>
    <comment ref="E31" authorId="0" shapeId="0" xr:uid="{7F027F83-0785-463D-8F01-1079D8F55040}">
      <text>
        <r>
          <rPr>
            <b/>
            <sz val="9"/>
            <color indexed="81"/>
            <rFont val="Tahoma"/>
            <charset val="1"/>
          </rPr>
          <t>Author:</t>
        </r>
        <r>
          <rPr>
            <sz val="9"/>
            <color indexed="81"/>
            <rFont val="Tahoma"/>
            <charset val="1"/>
          </rPr>
          <t xml:space="preserve">
If missing values or desire a different rate input a new estimated desired value</t>
        </r>
      </text>
    </comment>
    <comment ref="G31" authorId="0" shapeId="0" xr:uid="{CAEC89A9-C733-4548-AD23-89A0040CEB2C}">
      <text>
        <r>
          <rPr>
            <b/>
            <sz val="9"/>
            <color indexed="81"/>
            <rFont val="Tahoma"/>
            <charset val="1"/>
          </rPr>
          <t>Author:</t>
        </r>
        <r>
          <rPr>
            <sz val="9"/>
            <color indexed="81"/>
            <rFont val="Tahoma"/>
            <charset val="1"/>
          </rPr>
          <t xml:space="preserve">
The calculated value can be replaced with the desired value and the calculated value will not be used</t>
        </r>
      </text>
    </comment>
    <comment ref="H31" authorId="0" shapeId="0" xr:uid="{70EA0692-1013-464A-B0E3-72B99129A6ED}">
      <text>
        <r>
          <rPr>
            <b/>
            <sz val="9"/>
            <color indexed="81"/>
            <rFont val="Tahoma"/>
            <family val="2"/>
          </rPr>
          <t>Author:</t>
        </r>
        <r>
          <rPr>
            <sz val="9"/>
            <color indexed="81"/>
            <rFont val="Tahoma"/>
            <charset val="1"/>
          </rPr>
          <t xml:space="preserve">
If you desire a different value adjust the Full Rate higher or lower</t>
        </r>
      </text>
    </comment>
    <comment ref="M31" authorId="0" shapeId="0" xr:uid="{E9240117-A308-423E-A4EB-02530E8ED73B}">
      <text>
        <r>
          <rPr>
            <b/>
            <sz val="9"/>
            <color indexed="81"/>
            <rFont val="Tahoma"/>
            <family val="2"/>
          </rPr>
          <t>Author:</t>
        </r>
        <r>
          <rPr>
            <sz val="9"/>
            <color indexed="81"/>
            <rFont val="Tahoma"/>
            <family val="2"/>
          </rPr>
          <t xml:space="preserve">
Use only if broadcasting. 
Input proportion increase factor </t>
        </r>
      </text>
    </comment>
    <comment ref="Q31" authorId="0" shapeId="0" xr:uid="{4CCD97B0-1CC0-4507-B10E-CEB77732BFA0}">
      <text>
        <r>
          <rPr>
            <b/>
            <sz val="9"/>
            <color indexed="81"/>
            <rFont val="Tahoma"/>
            <charset val="1"/>
          </rPr>
          <t>Author:</t>
        </r>
        <r>
          <rPr>
            <sz val="9"/>
            <color indexed="81"/>
            <rFont val="Tahoma"/>
            <charset val="1"/>
          </rPr>
          <t xml:space="preserve">
The calculated value can be replaced with the desired value and the calculated value will not be used</t>
        </r>
      </text>
    </comment>
    <comment ref="R31" authorId="0" shapeId="0" xr:uid="{5A0FABF6-035F-4E45-A1CF-689A5D74D17C}">
      <text>
        <r>
          <rPr>
            <b/>
            <sz val="9"/>
            <color indexed="81"/>
            <rFont val="Tahoma"/>
            <family val="2"/>
          </rPr>
          <t>Author:</t>
        </r>
        <r>
          <rPr>
            <sz val="9"/>
            <color indexed="81"/>
            <rFont val="Tahoma"/>
            <charset val="1"/>
          </rPr>
          <t xml:space="preserve">
If you desire a different value adjust the Full Rate higher or lower</t>
        </r>
      </text>
    </comment>
    <comment ref="V31" authorId="0" shapeId="0" xr:uid="{25700F91-9470-4450-ABA5-611983B99490}">
      <text>
        <r>
          <rPr>
            <b/>
            <sz val="9"/>
            <color indexed="81"/>
            <rFont val="Tahoma"/>
            <family val="2"/>
          </rPr>
          <t>Author:</t>
        </r>
        <r>
          <rPr>
            <sz val="9"/>
            <color indexed="81"/>
            <rFont val="Tahoma"/>
            <family val="2"/>
          </rPr>
          <t xml:space="preserve">
Use only if broadcasting. 
Input proportion increase factor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94E3E5AD-C3D7-4A26-A61B-B8104E8D1B4C}">
      <text>
        <r>
          <rPr>
            <b/>
            <sz val="9"/>
            <color indexed="81"/>
            <rFont val="Tahoma"/>
            <charset val="1"/>
          </rPr>
          <t>Author:</t>
        </r>
        <r>
          <rPr>
            <sz val="9"/>
            <color indexed="81"/>
            <rFont val="Tahoma"/>
            <charset val="1"/>
          </rPr>
          <t xml:space="preserve">
Select using an x species desired in mix and then sort or filter for ease of copying</t>
        </r>
      </text>
    </comment>
    <comment ref="E2" authorId="0" shapeId="0" xr:uid="{733E2B48-D3C3-4EE6-B346-3E257A4F990F}">
      <text>
        <r>
          <rPr>
            <b/>
            <sz val="9"/>
            <color indexed="81"/>
            <rFont val="Tahoma"/>
            <charset val="1"/>
          </rPr>
          <t>Author:</t>
        </r>
        <r>
          <rPr>
            <sz val="9"/>
            <color indexed="81"/>
            <rFont val="Tahoma"/>
            <charset val="1"/>
          </rPr>
          <t xml:space="preserve">
Recommended full rate</t>
        </r>
      </text>
    </comment>
    <comment ref="F2" authorId="0" shapeId="0" xr:uid="{AD29F5F3-DE29-4E4C-9435-55D00774B0E1}">
      <text>
        <r>
          <rPr>
            <b/>
            <sz val="9"/>
            <color indexed="81"/>
            <rFont val="Tahoma"/>
            <charset val="1"/>
          </rPr>
          <t>Author:</t>
        </r>
        <r>
          <rPr>
            <sz val="9"/>
            <color indexed="81"/>
            <rFont val="Tahoma"/>
            <charset val="1"/>
          </rPr>
          <t xml:space="preserve">
Recommended full rate</t>
        </r>
      </text>
    </comment>
    <comment ref="H2" authorId="0" shapeId="0" xr:uid="{ED86898C-16DC-4A84-A0C4-02E5CB4BBF27}">
      <text>
        <r>
          <rPr>
            <b/>
            <sz val="9"/>
            <color indexed="81"/>
            <rFont val="Tahoma"/>
            <charset val="1"/>
          </rPr>
          <t>Author:</t>
        </r>
        <r>
          <rPr>
            <sz val="9"/>
            <color indexed="81"/>
            <rFont val="Tahoma"/>
            <charset val="1"/>
          </rPr>
          <t xml:space="preserve">
Species commonly used in high diversity mixes in ND and SD</t>
        </r>
      </text>
    </comment>
    <comment ref="I2" authorId="0" shapeId="0" xr:uid="{00609E53-FCC5-4E73-90CD-87AA5CCD1BF4}">
      <text>
        <r>
          <rPr>
            <b/>
            <i/>
            <sz val="9"/>
            <color indexed="81"/>
            <rFont val="Tahoma"/>
            <family val="2"/>
          </rPr>
          <t>Author:</t>
        </r>
        <r>
          <rPr>
            <i/>
            <sz val="9"/>
            <color indexed="81"/>
            <rFont val="Tahoma"/>
            <family val="2"/>
          </rPr>
          <t xml:space="preserve">
Tall</t>
        </r>
        <r>
          <rPr>
            <sz val="9"/>
            <color indexed="81"/>
            <rFont val="Tahoma"/>
            <family val="2"/>
          </rPr>
          <t xml:space="preserve"> - can shade out other plants
</t>
        </r>
        <r>
          <rPr>
            <i/>
            <sz val="9"/>
            <color indexed="81"/>
            <rFont val="Tahoma"/>
            <family val="2"/>
          </rPr>
          <t>Mid-stature</t>
        </r>
        <r>
          <rPr>
            <sz val="9"/>
            <color indexed="81"/>
            <rFont val="Tahoma"/>
            <family val="2"/>
          </rPr>
          <t xml:space="preserve"> - under 2.5 foot tall and tolerant of tall plants  
</t>
        </r>
        <r>
          <rPr>
            <i/>
            <sz val="9"/>
            <color indexed="81"/>
            <rFont val="Tahoma"/>
            <family val="2"/>
          </rPr>
          <t>Short</t>
        </r>
        <r>
          <rPr>
            <sz val="9"/>
            <color indexed="81"/>
            <rFont val="Tahoma"/>
            <family val="2"/>
          </rPr>
          <t xml:space="preserve"> - can be shaded out by other plants</t>
        </r>
      </text>
    </comment>
    <comment ref="J2" authorId="0" shapeId="0" xr:uid="{B39E4708-0F54-4A5C-99FD-4D200CB16CB6}">
      <text>
        <r>
          <rPr>
            <b/>
            <sz val="9"/>
            <color indexed="81"/>
            <rFont val="Tahoma"/>
            <family val="2"/>
          </rPr>
          <t>Author:</t>
        </r>
        <r>
          <rPr>
            <sz val="9"/>
            <color indexed="81"/>
            <rFont val="Tahoma"/>
            <family val="2"/>
          </rPr>
          <t xml:space="preserve">
</t>
        </r>
        <r>
          <rPr>
            <b/>
            <sz val="9"/>
            <color indexed="81"/>
            <rFont val="Tahoma"/>
            <family val="2"/>
          </rPr>
          <t>OBL</t>
        </r>
        <r>
          <rPr>
            <sz val="9"/>
            <color indexed="81"/>
            <rFont val="Tahoma"/>
            <family val="2"/>
          </rPr>
          <t xml:space="preserve"> Obligate Wetland Hydrophyte Almost always occur in wetlands
</t>
        </r>
        <r>
          <rPr>
            <b/>
            <sz val="9"/>
            <color indexed="81"/>
            <rFont val="Tahoma"/>
            <family val="2"/>
          </rPr>
          <t>FACW</t>
        </r>
        <r>
          <rPr>
            <sz val="9"/>
            <color indexed="81"/>
            <rFont val="Tahoma"/>
            <family val="2"/>
          </rPr>
          <t xml:space="preserve"> Facultative Wetland Hydrophyte Usually occur in wetlands, but may occur in non-wetlands
</t>
        </r>
        <r>
          <rPr>
            <b/>
            <sz val="9"/>
            <color indexed="81"/>
            <rFont val="Tahoma"/>
            <family val="2"/>
          </rPr>
          <t>FAC</t>
        </r>
        <r>
          <rPr>
            <sz val="9"/>
            <color indexed="81"/>
            <rFont val="Tahoma"/>
            <family val="2"/>
          </rPr>
          <t xml:space="preserve"> Facultative Hydrophyte Occur in wetlands and nonwetlands
</t>
        </r>
        <r>
          <rPr>
            <b/>
            <sz val="9"/>
            <color indexed="81"/>
            <rFont val="Tahoma"/>
            <family val="2"/>
          </rPr>
          <t>FACU</t>
        </r>
        <r>
          <rPr>
            <sz val="9"/>
            <color indexed="81"/>
            <rFont val="Tahoma"/>
            <family val="2"/>
          </rPr>
          <t xml:space="preserve"> Facultative Upland Nonhydrophyte Usually occur in non-wetlands, but may occur in wetlands
</t>
        </r>
        <r>
          <rPr>
            <b/>
            <sz val="9"/>
            <color indexed="81"/>
            <rFont val="Tahoma"/>
            <family val="2"/>
          </rPr>
          <t>UPL</t>
        </r>
        <r>
          <rPr>
            <sz val="9"/>
            <color indexed="81"/>
            <rFont val="Tahoma"/>
            <family val="2"/>
          </rPr>
          <t xml:space="preserve"> Obligate Upland Nonhydrophyte Almost never occur in wetlands</t>
        </r>
      </text>
    </comment>
    <comment ref="K2" authorId="0" shapeId="0" xr:uid="{7F45DADD-F39A-4A97-83C8-1571AF9A35B5}">
      <text>
        <r>
          <rPr>
            <b/>
            <sz val="9"/>
            <color indexed="81"/>
            <rFont val="Tahoma"/>
            <family val="2"/>
          </rPr>
          <t>Author:</t>
        </r>
        <r>
          <rPr>
            <sz val="9"/>
            <color indexed="81"/>
            <rFont val="Tahoma"/>
            <family val="2"/>
          </rPr>
          <t xml:space="preserve">
Strat - Stratification needed (days)
WC - Needs a warm period then a cold
2C - Needs 2 cold periods
</t>
        </r>
      </text>
    </comment>
    <comment ref="L2" authorId="0" shapeId="0" xr:uid="{AB4D4F84-0B42-4784-B612-3D9071FE90E3}">
      <text>
        <r>
          <rPr>
            <b/>
            <sz val="9"/>
            <color indexed="81"/>
            <rFont val="Tahoma"/>
            <family val="2"/>
          </rPr>
          <t>Author:</t>
        </r>
        <r>
          <rPr>
            <sz val="9"/>
            <color indexed="81"/>
            <rFont val="Tahoma"/>
            <family val="2"/>
          </rPr>
          <t xml:space="preserve">
PF - Pollinator favorite
LH - Larval host plant
SBEE - Supports specialist bee
BB - Bumble bee plant
N - nest site
NT - nest thatch
NN - Nest Materials</t>
        </r>
      </text>
    </comment>
    <comment ref="M2" authorId="0" shapeId="0" xr:uid="{776A3603-CD60-4AFB-9714-0AF1593F2CA1}">
      <text>
        <r>
          <rPr>
            <b/>
            <sz val="9"/>
            <color indexed="81"/>
            <rFont val="Tahoma"/>
            <family val="2"/>
          </rPr>
          <t>Author:</t>
        </r>
        <r>
          <rPr>
            <sz val="9"/>
            <color indexed="81"/>
            <rFont val="Tahoma"/>
            <family val="2"/>
          </rPr>
          <t xml:space="preserve">
if no MRLA then adapted to all of ND, SD</t>
        </r>
      </text>
    </comment>
    <comment ref="N2" authorId="0" shapeId="0" xr:uid="{F40A0459-0211-4B24-9376-7B9E7DC6304C}">
      <text>
        <r>
          <rPr>
            <b/>
            <i/>
            <sz val="9"/>
            <color indexed="81"/>
            <rFont val="Tahoma"/>
            <family val="2"/>
          </rPr>
          <t>Author:</t>
        </r>
        <r>
          <rPr>
            <i/>
            <sz val="9"/>
            <color indexed="81"/>
            <rFont val="Tahoma"/>
            <family val="2"/>
          </rPr>
          <t xml:space="preserve">
Annual -
Biennial -
Legume -
Sand - Thrives best in sandy or well drained soil
Cool - Grows most in spring and fall
Warm - Grows most in summer
Aggressive- Can dominate plantings
Rhizomatous - Fast spreading root system
Salinity - tolerant to salt
Calcareous - Needs acid soil with a ph of 7 to 8
Acidic - needs acid soil
Hemiparasitic- requires host plant
Plug - Best propagated from plugs
Toxic- - toxic to animals such as livestock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12ABA589-2212-4295-8E25-AF32F5DBA3E6}">
      <text>
        <r>
          <rPr>
            <b/>
            <sz val="9"/>
            <color indexed="81"/>
            <rFont val="Tahoma"/>
            <charset val="1"/>
          </rPr>
          <t>Author:</t>
        </r>
        <r>
          <rPr>
            <sz val="9"/>
            <color indexed="81"/>
            <rFont val="Tahoma"/>
            <charset val="1"/>
          </rPr>
          <t xml:space="preserve">
Select using an x species desired in mix and then sort or filter for ease of copying</t>
        </r>
      </text>
    </comment>
    <comment ref="E2" authorId="0" shapeId="0" xr:uid="{EF42D8DA-1E50-4CED-9921-B5DA655889D6}">
      <text>
        <r>
          <rPr>
            <b/>
            <sz val="9"/>
            <color indexed="81"/>
            <rFont val="Tahoma"/>
            <charset val="1"/>
          </rPr>
          <t>Author:</t>
        </r>
        <r>
          <rPr>
            <sz val="9"/>
            <color indexed="81"/>
            <rFont val="Tahoma"/>
            <charset val="1"/>
          </rPr>
          <t xml:space="preserve">
Recommended full rate</t>
        </r>
      </text>
    </comment>
    <comment ref="F2" authorId="0" shapeId="0" xr:uid="{5BC11ECD-4A45-4DCA-AACC-561BC5BE294D}">
      <text>
        <r>
          <rPr>
            <b/>
            <sz val="9"/>
            <color indexed="81"/>
            <rFont val="Tahoma"/>
            <charset val="1"/>
          </rPr>
          <t>Author:</t>
        </r>
        <r>
          <rPr>
            <sz val="9"/>
            <color indexed="81"/>
            <rFont val="Tahoma"/>
            <charset val="1"/>
          </rPr>
          <t xml:space="preserve">
Recommended full rate</t>
        </r>
      </text>
    </comment>
    <comment ref="H2" authorId="0" shapeId="0" xr:uid="{17D0F453-6F83-4622-9516-27D2DCABB522}">
      <text>
        <r>
          <rPr>
            <b/>
            <sz val="9"/>
            <color indexed="81"/>
            <rFont val="Tahoma"/>
            <family val="2"/>
          </rPr>
          <t>Author:</t>
        </r>
        <r>
          <rPr>
            <sz val="9"/>
            <color indexed="81"/>
            <rFont val="Tahoma"/>
            <family val="2"/>
          </rPr>
          <t xml:space="preserve">
Species commonly used in high diversity mixes in ND and SD</t>
        </r>
      </text>
    </comment>
    <comment ref="I2" authorId="0" shapeId="0" xr:uid="{751BE5E3-DBEE-48CF-BB3E-5D76A3F9E0A1}">
      <text>
        <r>
          <rPr>
            <b/>
            <sz val="9"/>
            <color indexed="81"/>
            <rFont val="Tahoma"/>
            <family val="2"/>
          </rPr>
          <t>Author:</t>
        </r>
        <r>
          <rPr>
            <sz val="9"/>
            <color indexed="81"/>
            <rFont val="Tahoma"/>
            <family val="2"/>
          </rPr>
          <t xml:space="preserve">
Er - April to May
Mi - May to July
L - July to September</t>
        </r>
      </text>
    </comment>
    <comment ref="J2" authorId="0" shapeId="0" xr:uid="{F3557941-D960-4B29-8D1C-CBB2EAA77C46}">
      <text>
        <r>
          <rPr>
            <b/>
            <i/>
            <sz val="9"/>
            <color indexed="81"/>
            <rFont val="Tahoma"/>
            <family val="2"/>
          </rPr>
          <t>Author:</t>
        </r>
        <r>
          <rPr>
            <i/>
            <sz val="9"/>
            <color indexed="81"/>
            <rFont val="Tahoma"/>
            <family val="2"/>
          </rPr>
          <t xml:space="preserve">
Tall</t>
        </r>
        <r>
          <rPr>
            <sz val="9"/>
            <color indexed="81"/>
            <rFont val="Tahoma"/>
            <family val="2"/>
          </rPr>
          <t xml:space="preserve"> - can shade out other plants
</t>
        </r>
        <r>
          <rPr>
            <i/>
            <sz val="9"/>
            <color indexed="81"/>
            <rFont val="Tahoma"/>
            <family val="2"/>
          </rPr>
          <t>Mid-stature</t>
        </r>
        <r>
          <rPr>
            <sz val="9"/>
            <color indexed="81"/>
            <rFont val="Tahoma"/>
            <family val="2"/>
          </rPr>
          <t xml:space="preserve"> - under 2.5 foot tall and tolerant of tall plants  
</t>
        </r>
        <r>
          <rPr>
            <i/>
            <sz val="9"/>
            <color indexed="81"/>
            <rFont val="Tahoma"/>
            <family val="2"/>
          </rPr>
          <t>Short</t>
        </r>
        <r>
          <rPr>
            <sz val="9"/>
            <color indexed="81"/>
            <rFont val="Tahoma"/>
            <family val="2"/>
          </rPr>
          <t xml:space="preserve"> - can be shaded out by other plants</t>
        </r>
      </text>
    </comment>
    <comment ref="K2" authorId="0" shapeId="0" xr:uid="{48FF7B3C-8E6D-4A33-82E5-4BC0A96E8DE9}">
      <text>
        <r>
          <rPr>
            <b/>
            <sz val="9"/>
            <color indexed="81"/>
            <rFont val="Tahoma"/>
            <family val="2"/>
          </rPr>
          <t>Author:</t>
        </r>
        <r>
          <rPr>
            <sz val="9"/>
            <color indexed="81"/>
            <rFont val="Tahoma"/>
            <family val="2"/>
          </rPr>
          <t xml:space="preserve">
</t>
        </r>
        <r>
          <rPr>
            <b/>
            <sz val="9"/>
            <color indexed="81"/>
            <rFont val="Tahoma"/>
            <family val="2"/>
          </rPr>
          <t>OBL</t>
        </r>
        <r>
          <rPr>
            <sz val="9"/>
            <color indexed="81"/>
            <rFont val="Tahoma"/>
            <family val="2"/>
          </rPr>
          <t xml:space="preserve"> Obligate Wetland Hydrophyte Almost always occur in wetlands
</t>
        </r>
        <r>
          <rPr>
            <b/>
            <sz val="9"/>
            <color indexed="81"/>
            <rFont val="Tahoma"/>
            <family val="2"/>
          </rPr>
          <t>FACW</t>
        </r>
        <r>
          <rPr>
            <sz val="9"/>
            <color indexed="81"/>
            <rFont val="Tahoma"/>
            <family val="2"/>
          </rPr>
          <t xml:space="preserve"> Facultative Wetland Hydrophyte Usually occur in wetlands, but may occur in non-wetlands
</t>
        </r>
        <r>
          <rPr>
            <b/>
            <sz val="9"/>
            <color indexed="81"/>
            <rFont val="Tahoma"/>
            <family val="2"/>
          </rPr>
          <t>FAC</t>
        </r>
        <r>
          <rPr>
            <sz val="9"/>
            <color indexed="81"/>
            <rFont val="Tahoma"/>
            <family val="2"/>
          </rPr>
          <t xml:space="preserve"> Facultative Hydrophyte Occur in wetlands and nonwetlands
</t>
        </r>
        <r>
          <rPr>
            <b/>
            <sz val="9"/>
            <color indexed="81"/>
            <rFont val="Tahoma"/>
            <family val="2"/>
          </rPr>
          <t>FACU</t>
        </r>
        <r>
          <rPr>
            <sz val="9"/>
            <color indexed="81"/>
            <rFont val="Tahoma"/>
            <family val="2"/>
          </rPr>
          <t xml:space="preserve"> Facultative Upland Nonhydrophyte Usually occur in non-wetlands, but may occur in wetlands
</t>
        </r>
        <r>
          <rPr>
            <b/>
            <sz val="9"/>
            <color indexed="81"/>
            <rFont val="Tahoma"/>
            <family val="2"/>
          </rPr>
          <t>UPL</t>
        </r>
        <r>
          <rPr>
            <sz val="9"/>
            <color indexed="81"/>
            <rFont val="Tahoma"/>
            <family val="2"/>
          </rPr>
          <t xml:space="preserve"> Obligate Upland Nonhydrophyte Almost never occur in wetlands</t>
        </r>
      </text>
    </comment>
    <comment ref="L2" authorId="0" shapeId="0" xr:uid="{7EED5FCA-75F1-40E4-BFE5-33C13983694D}">
      <text>
        <r>
          <rPr>
            <b/>
            <sz val="9"/>
            <color indexed="81"/>
            <rFont val="Tahoma"/>
            <family val="2"/>
          </rPr>
          <t>Author:</t>
        </r>
        <r>
          <rPr>
            <sz val="9"/>
            <color indexed="81"/>
            <rFont val="Tahoma"/>
            <family val="2"/>
          </rPr>
          <t xml:space="preserve">
Strat - Stratification needed (days)
2C - Needs 2 cold periods
</t>
        </r>
      </text>
    </comment>
    <comment ref="M2" authorId="0" shapeId="0" xr:uid="{6178440F-627B-42DA-9A30-6D88F22B4EA4}">
      <text>
        <r>
          <rPr>
            <b/>
            <sz val="9"/>
            <color indexed="81"/>
            <rFont val="Tahoma"/>
            <family val="2"/>
          </rPr>
          <t>Author:</t>
        </r>
        <r>
          <rPr>
            <sz val="9"/>
            <color indexed="81"/>
            <rFont val="Tahoma"/>
            <family val="2"/>
          </rPr>
          <t xml:space="preserve">
PF - Pollinator favorite
LH - Larval host plant
SBEE - Supports specialist bee
BB - Bumble bee plant
N - nest site
NT - nest thatch
NM - Nest Materials</t>
        </r>
      </text>
    </comment>
    <comment ref="N2" authorId="0" shapeId="0" xr:uid="{F61CBBA1-16DA-4A49-A3EC-0B167D79B76A}">
      <text>
        <r>
          <rPr>
            <b/>
            <sz val="9"/>
            <color indexed="81"/>
            <rFont val="Tahoma"/>
            <family val="2"/>
          </rPr>
          <t>Author:</t>
        </r>
        <r>
          <rPr>
            <sz val="9"/>
            <color indexed="81"/>
            <rFont val="Tahoma"/>
            <family val="2"/>
          </rPr>
          <t xml:space="preserve">
If no MRLA listed then adapted to all of ND and SD</t>
        </r>
      </text>
    </comment>
    <comment ref="O2" authorId="0" shapeId="0" xr:uid="{02E19A1D-34C8-4D97-B0A5-D0EE13677B80}">
      <text>
        <r>
          <rPr>
            <b/>
            <i/>
            <sz val="9"/>
            <color indexed="81"/>
            <rFont val="Tahoma"/>
            <family val="2"/>
          </rPr>
          <t>Author:</t>
        </r>
        <r>
          <rPr>
            <i/>
            <sz val="9"/>
            <color indexed="81"/>
            <rFont val="Tahoma"/>
            <family val="2"/>
          </rPr>
          <t xml:space="preserve">
Annual -
Biennial -
Legume -</t>
        </r>
        <r>
          <rPr>
            <sz val="9"/>
            <color indexed="81"/>
            <rFont val="Tahoma"/>
            <family val="2"/>
          </rPr>
          <t xml:space="preserve">
</t>
        </r>
        <r>
          <rPr>
            <i/>
            <sz val="9"/>
            <color indexed="81"/>
            <rFont val="Tahoma"/>
            <family val="2"/>
          </rPr>
          <t>Sand</t>
        </r>
        <r>
          <rPr>
            <sz val="9"/>
            <color indexed="81"/>
            <rFont val="Tahoma"/>
            <family val="2"/>
          </rPr>
          <t xml:space="preserve"> - Thrives best in sandy or well drained soil
</t>
        </r>
        <r>
          <rPr>
            <i/>
            <sz val="9"/>
            <color indexed="81"/>
            <rFont val="Tahoma"/>
            <family val="2"/>
          </rPr>
          <t xml:space="preserve">Cool </t>
        </r>
        <r>
          <rPr>
            <sz val="9"/>
            <color indexed="81"/>
            <rFont val="Tahoma"/>
            <family val="2"/>
          </rPr>
          <t xml:space="preserve">- Grows most in spring and fall
</t>
        </r>
        <r>
          <rPr>
            <i/>
            <sz val="9"/>
            <color indexed="81"/>
            <rFont val="Tahoma"/>
            <family val="2"/>
          </rPr>
          <t>Warm</t>
        </r>
        <r>
          <rPr>
            <sz val="9"/>
            <color indexed="81"/>
            <rFont val="Tahoma"/>
            <family val="2"/>
          </rPr>
          <t xml:space="preserve"> - Grows most in summer
</t>
        </r>
        <r>
          <rPr>
            <i/>
            <sz val="9"/>
            <color indexed="81"/>
            <rFont val="Tahoma"/>
            <family val="2"/>
          </rPr>
          <t>Aggressive</t>
        </r>
        <r>
          <rPr>
            <sz val="9"/>
            <color indexed="81"/>
            <rFont val="Tahoma"/>
            <family val="2"/>
          </rPr>
          <t xml:space="preserve">- Can dominate plantings
</t>
        </r>
        <r>
          <rPr>
            <i/>
            <sz val="9"/>
            <color indexed="81"/>
            <rFont val="Tahoma"/>
            <family val="2"/>
          </rPr>
          <t>Rhizomatous</t>
        </r>
        <r>
          <rPr>
            <sz val="9"/>
            <color indexed="81"/>
            <rFont val="Tahoma"/>
            <family val="2"/>
          </rPr>
          <t xml:space="preserve"> - Fast spreading root system
</t>
        </r>
        <r>
          <rPr>
            <i/>
            <sz val="9"/>
            <color indexed="81"/>
            <rFont val="Tahoma"/>
            <family val="2"/>
          </rPr>
          <t>Salinity</t>
        </r>
        <r>
          <rPr>
            <sz val="9"/>
            <color indexed="81"/>
            <rFont val="Tahoma"/>
            <family val="2"/>
          </rPr>
          <t xml:space="preserve"> - Tolerant to salt
</t>
        </r>
        <r>
          <rPr>
            <i/>
            <sz val="9"/>
            <color indexed="81"/>
            <rFont val="Tahoma"/>
            <family val="2"/>
          </rPr>
          <t>Calcareous</t>
        </r>
        <r>
          <rPr>
            <sz val="9"/>
            <color indexed="81"/>
            <rFont val="Tahoma"/>
            <family val="2"/>
          </rPr>
          <t xml:space="preserve"> - Needs soil with a ph of 7 to 8
</t>
        </r>
        <r>
          <rPr>
            <i/>
            <sz val="9"/>
            <color indexed="81"/>
            <rFont val="Tahoma"/>
            <family val="2"/>
          </rPr>
          <t>Acidic</t>
        </r>
        <r>
          <rPr>
            <sz val="9"/>
            <color indexed="81"/>
            <rFont val="Tahoma"/>
            <family val="2"/>
          </rPr>
          <t xml:space="preserve"> - Needs acid soil
</t>
        </r>
        <r>
          <rPr>
            <i/>
            <sz val="9"/>
            <color indexed="81"/>
            <rFont val="Tahoma"/>
            <family val="2"/>
          </rPr>
          <t>Hemiparasitic</t>
        </r>
        <r>
          <rPr>
            <sz val="9"/>
            <color indexed="81"/>
            <rFont val="Tahoma"/>
            <family val="2"/>
          </rPr>
          <t xml:space="preserve">- Requires host plant
</t>
        </r>
        <r>
          <rPr>
            <i/>
            <sz val="9"/>
            <color indexed="81"/>
            <rFont val="Tahoma"/>
            <family val="2"/>
          </rPr>
          <t>Plug</t>
        </r>
        <r>
          <rPr>
            <sz val="9"/>
            <color indexed="81"/>
            <rFont val="Tahoma"/>
            <family val="2"/>
          </rPr>
          <t xml:space="preserve"> - Best propagated from plugs
</t>
        </r>
        <r>
          <rPr>
            <i/>
            <sz val="9"/>
            <color indexed="81"/>
            <rFont val="Tahoma"/>
            <family val="2"/>
          </rPr>
          <t>Toxic</t>
        </r>
        <r>
          <rPr>
            <sz val="9"/>
            <color indexed="81"/>
            <rFont val="Tahoma"/>
            <family val="2"/>
          </rPr>
          <t>- - Toxic to animals such as livestock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3B41D483-073F-44B6-A2DD-AC1D887B551D}">
      <text>
        <r>
          <rPr>
            <b/>
            <i/>
            <sz val="9"/>
            <color indexed="81"/>
            <rFont val="Arial"/>
            <family val="2"/>
          </rPr>
          <t>Author:</t>
        </r>
        <r>
          <rPr>
            <i/>
            <sz val="9"/>
            <color indexed="81"/>
            <rFont val="Arial"/>
            <family val="2"/>
          </rPr>
          <t xml:space="preserve">
Instructions for the FWS ND and SD Native Seed Mix Calculation Worksheet August 2023</t>
        </r>
        <r>
          <rPr>
            <sz val="9"/>
            <color indexed="81"/>
            <rFont val="Arial"/>
            <family val="2"/>
          </rPr>
          <t xml:space="preserve">
 Yellow denotes information that is input from the pick list worksheets
 Green headers denote information that the user inputs
 Orange headers and cells are calculated and the formulas in the cells or cells in the columns should not be deleted
 Gray headers are a calculated cell where the calculated value can be replaced with an inputed value of the desired seeds/sqft or PLS/ac
• You can design the native seed mix using seeds/sqft or PLS/ac, no need to do both. 
Steps:
1. Select from the Grass and Forb pick lists the species you want in the native seed mix and paste those into the Master Mix Worksheet including the Full Rate seeding rates*. If a different set of species is desired you can delete and add species along with other needed inputs at any stage in calculating the seed mix. 
2. Input the desired percentage of the mix for each species. At the top are the total percent of the mix for grass and forb separately and together.
3. Some species do not have a recommended Full Rate seeding information. For those species with missing rates you need to estimate the desired rate so a calculation within the mix can be made. This goes for both seeds/sqft and PLS/ac (you can skip estimating PLS/ac if only using seeds/sqft to design mix).
4. If the percentages are not meeting the desired seed mix you can adjust either the percentage of the mix or adjust the Full Rate seeding information. 
5. Input the acres for the seeding site.
6. Input the cost PLS lb and seed source.
7. If broadcasting input the broadcast adjustment factor and the cost will update. 
* Full Rates were taken from NRCS native and pollinator seed mix recommendations.
Worksheet developed by Jack Norland, NDSU</t>
        </r>
        <r>
          <rPr>
            <sz val="9"/>
            <color indexed="81"/>
            <rFont val="Tahoma"/>
            <charset val="1"/>
          </rPr>
          <t xml:space="preserve">
</t>
        </r>
      </text>
    </comment>
    <comment ref="F2" authorId="0" shapeId="0" xr:uid="{BD679267-2B8E-47DA-9E2D-444FA30B0752}">
      <text>
        <r>
          <rPr>
            <b/>
            <sz val="9"/>
            <color indexed="81"/>
            <rFont val="Tahoma"/>
            <family val="2"/>
          </rPr>
          <t>Author:</t>
        </r>
        <r>
          <rPr>
            <sz val="9"/>
            <color indexed="81"/>
            <rFont val="Tahoma"/>
            <charset val="1"/>
          </rPr>
          <t xml:space="preserve">
The total can be over or under 100% depdning on goals</t>
        </r>
      </text>
    </comment>
    <comment ref="D6" authorId="0" shapeId="0" xr:uid="{D28B5315-9174-4224-ACAB-593FF1152086}">
      <text>
        <r>
          <rPr>
            <b/>
            <sz val="9"/>
            <color indexed="81"/>
            <rFont val="Tahoma"/>
            <charset val="1"/>
          </rPr>
          <t>Author:</t>
        </r>
        <r>
          <rPr>
            <sz val="9"/>
            <color indexed="81"/>
            <rFont val="Tahoma"/>
            <charset val="1"/>
          </rPr>
          <t xml:space="preserve">
If missing values or desire a different rate input a new estimated desired value</t>
        </r>
      </text>
    </comment>
    <comment ref="E6" authorId="0" shapeId="0" xr:uid="{4E50C1FE-E6C4-4630-96CE-6519360E3EDF}">
      <text>
        <r>
          <rPr>
            <b/>
            <sz val="9"/>
            <color indexed="81"/>
            <rFont val="Tahoma"/>
            <charset val="1"/>
          </rPr>
          <t>Author:</t>
        </r>
        <r>
          <rPr>
            <sz val="9"/>
            <color indexed="81"/>
            <rFont val="Tahoma"/>
            <charset val="1"/>
          </rPr>
          <t xml:space="preserve">
If missing values or desire a different rate input a new estimated desired value</t>
        </r>
      </text>
    </comment>
    <comment ref="G6" authorId="0" shapeId="0" xr:uid="{7821C5DB-62F1-4D05-9700-C0326F8D7BEA}">
      <text>
        <r>
          <rPr>
            <b/>
            <sz val="9"/>
            <color indexed="81"/>
            <rFont val="Tahoma"/>
            <charset val="1"/>
          </rPr>
          <t>Author:</t>
        </r>
        <r>
          <rPr>
            <sz val="9"/>
            <color indexed="81"/>
            <rFont val="Tahoma"/>
            <charset val="1"/>
          </rPr>
          <t xml:space="preserve">
The calculated value can be replaced with the desired value and the calculated value will not be used</t>
        </r>
      </text>
    </comment>
    <comment ref="H6" authorId="0" shapeId="0" xr:uid="{08C6D14B-7BCB-45BA-8B2D-95EE1361D453}">
      <text>
        <r>
          <rPr>
            <b/>
            <sz val="9"/>
            <color indexed="81"/>
            <rFont val="Tahoma"/>
            <family val="2"/>
          </rPr>
          <t>Author:</t>
        </r>
        <r>
          <rPr>
            <sz val="9"/>
            <color indexed="81"/>
            <rFont val="Tahoma"/>
            <charset val="1"/>
          </rPr>
          <t xml:space="preserve">
If you desire a different value adjust the Full Rate higher or lower</t>
        </r>
      </text>
    </comment>
    <comment ref="M6" authorId="0" shapeId="0" xr:uid="{D88EAAAA-0647-41A1-ADE8-A5FBCDD255C3}">
      <text>
        <r>
          <rPr>
            <b/>
            <sz val="9"/>
            <color indexed="81"/>
            <rFont val="Tahoma"/>
            <family val="2"/>
          </rPr>
          <t>Author:</t>
        </r>
        <r>
          <rPr>
            <sz val="9"/>
            <color indexed="81"/>
            <rFont val="Tahoma"/>
            <family val="2"/>
          </rPr>
          <t xml:space="preserve">
Use only if broadcasting. 
Input proportion increase factor </t>
        </r>
      </text>
    </comment>
    <comment ref="Q6" authorId="0" shapeId="0" xr:uid="{D7DD8FD1-54E8-4136-BA50-451E5A1A01AC}">
      <text>
        <r>
          <rPr>
            <b/>
            <sz val="9"/>
            <color indexed="81"/>
            <rFont val="Tahoma"/>
            <charset val="1"/>
          </rPr>
          <t>Author:</t>
        </r>
        <r>
          <rPr>
            <sz val="9"/>
            <color indexed="81"/>
            <rFont val="Tahoma"/>
            <charset val="1"/>
          </rPr>
          <t xml:space="preserve">
The calculated value can be replaced with the desired value and the calculated value will not be used</t>
        </r>
      </text>
    </comment>
    <comment ref="R6" authorId="0" shapeId="0" xr:uid="{7F13BDE2-3D55-4A06-957A-2244DC4C826C}">
      <text>
        <r>
          <rPr>
            <b/>
            <sz val="9"/>
            <color indexed="81"/>
            <rFont val="Tahoma"/>
            <family val="2"/>
          </rPr>
          <t>Author:</t>
        </r>
        <r>
          <rPr>
            <sz val="9"/>
            <color indexed="81"/>
            <rFont val="Tahoma"/>
            <charset val="1"/>
          </rPr>
          <t xml:space="preserve">
If you desire a different value adjust the Full Rate higher or lower</t>
        </r>
      </text>
    </comment>
    <comment ref="V6" authorId="0" shapeId="0" xr:uid="{C5A6A87F-6052-4739-BF79-7CE76B001F30}">
      <text>
        <r>
          <rPr>
            <b/>
            <sz val="9"/>
            <color indexed="81"/>
            <rFont val="Tahoma"/>
            <family val="2"/>
          </rPr>
          <t>Author:</t>
        </r>
        <r>
          <rPr>
            <sz val="9"/>
            <color indexed="81"/>
            <rFont val="Tahoma"/>
            <family val="2"/>
          </rPr>
          <t xml:space="preserve">
Use only if broadcasting. 
Input proportion increase factor </t>
        </r>
      </text>
    </comment>
    <comment ref="D31" authorId="0" shapeId="0" xr:uid="{81295838-1C7B-4317-8FB6-B664BBD3DD3E}">
      <text>
        <r>
          <rPr>
            <b/>
            <sz val="9"/>
            <color indexed="81"/>
            <rFont val="Tahoma"/>
            <charset val="1"/>
          </rPr>
          <t>Author:</t>
        </r>
        <r>
          <rPr>
            <sz val="9"/>
            <color indexed="81"/>
            <rFont val="Tahoma"/>
            <charset val="1"/>
          </rPr>
          <t xml:space="preserve">
If missing values or desire a different rate input a new estimated desired value</t>
        </r>
      </text>
    </comment>
    <comment ref="E31" authorId="0" shapeId="0" xr:uid="{D90F2540-4451-459A-B6DD-1FE4AD57C3C5}">
      <text>
        <r>
          <rPr>
            <b/>
            <sz val="9"/>
            <color indexed="81"/>
            <rFont val="Tahoma"/>
            <charset val="1"/>
          </rPr>
          <t>Author:</t>
        </r>
        <r>
          <rPr>
            <sz val="9"/>
            <color indexed="81"/>
            <rFont val="Tahoma"/>
            <charset val="1"/>
          </rPr>
          <t xml:space="preserve">
If missing values or desire a different rate input a new estimated desired value</t>
        </r>
      </text>
    </comment>
    <comment ref="G31" authorId="0" shapeId="0" xr:uid="{60FF0F1C-20D0-4C0E-AB01-A1F7B8B0754C}">
      <text>
        <r>
          <rPr>
            <b/>
            <sz val="9"/>
            <color indexed="81"/>
            <rFont val="Tahoma"/>
            <charset val="1"/>
          </rPr>
          <t>Author:</t>
        </r>
        <r>
          <rPr>
            <sz val="9"/>
            <color indexed="81"/>
            <rFont val="Tahoma"/>
            <charset val="1"/>
          </rPr>
          <t xml:space="preserve">
The calculated value can be replaced with the desired value and the calculated value will not be used</t>
        </r>
      </text>
    </comment>
    <comment ref="H31" authorId="0" shapeId="0" xr:uid="{313AF4B1-1FC4-4158-AF35-CD5DE2852167}">
      <text>
        <r>
          <rPr>
            <b/>
            <sz val="9"/>
            <color indexed="81"/>
            <rFont val="Tahoma"/>
            <family val="2"/>
          </rPr>
          <t>Author:</t>
        </r>
        <r>
          <rPr>
            <sz val="9"/>
            <color indexed="81"/>
            <rFont val="Tahoma"/>
            <charset val="1"/>
          </rPr>
          <t xml:space="preserve">
If you desire a different value adjust the Full Rate higher or lower</t>
        </r>
      </text>
    </comment>
    <comment ref="M31" authorId="0" shapeId="0" xr:uid="{2CE1B302-EA1A-4679-BECB-530CAAE54CF6}">
      <text>
        <r>
          <rPr>
            <b/>
            <sz val="9"/>
            <color indexed="81"/>
            <rFont val="Tahoma"/>
            <family val="2"/>
          </rPr>
          <t>Author:</t>
        </r>
        <r>
          <rPr>
            <sz val="9"/>
            <color indexed="81"/>
            <rFont val="Tahoma"/>
            <family val="2"/>
          </rPr>
          <t xml:space="preserve">
Use only if broadcasting. 
Input proportion increase factor </t>
        </r>
      </text>
    </comment>
    <comment ref="Q31" authorId="0" shapeId="0" xr:uid="{6431AA50-9F36-4F1A-892A-634BA32853CD}">
      <text>
        <r>
          <rPr>
            <b/>
            <sz val="9"/>
            <color indexed="81"/>
            <rFont val="Tahoma"/>
            <charset val="1"/>
          </rPr>
          <t>Author:</t>
        </r>
        <r>
          <rPr>
            <sz val="9"/>
            <color indexed="81"/>
            <rFont val="Tahoma"/>
            <charset val="1"/>
          </rPr>
          <t xml:space="preserve">
The calculated value can be replaced with the desired value and the calculated value will not be used</t>
        </r>
      </text>
    </comment>
    <comment ref="R31" authorId="0" shapeId="0" xr:uid="{B0222C94-FF2C-4774-B1DD-C4D0FC369555}">
      <text>
        <r>
          <rPr>
            <b/>
            <sz val="9"/>
            <color indexed="81"/>
            <rFont val="Tahoma"/>
            <family val="2"/>
          </rPr>
          <t>Author:</t>
        </r>
        <r>
          <rPr>
            <sz val="9"/>
            <color indexed="81"/>
            <rFont val="Tahoma"/>
            <charset val="1"/>
          </rPr>
          <t xml:space="preserve">
If you desire a different value adjust the Full Rate higher or lower</t>
        </r>
      </text>
    </comment>
    <comment ref="V31" authorId="0" shapeId="0" xr:uid="{CE01BFC3-25AA-462B-A1CE-EFBBD6D18C55}">
      <text>
        <r>
          <rPr>
            <b/>
            <sz val="9"/>
            <color indexed="81"/>
            <rFont val="Tahoma"/>
            <family val="2"/>
          </rPr>
          <t>Author:</t>
        </r>
        <r>
          <rPr>
            <sz val="9"/>
            <color indexed="81"/>
            <rFont val="Tahoma"/>
            <family val="2"/>
          </rPr>
          <t xml:space="preserve">
Use only if broadcasting. 
Input proportion increase factor </t>
        </r>
      </text>
    </comment>
  </commentList>
</comments>
</file>

<file path=xl/sharedStrings.xml><?xml version="1.0" encoding="utf-8"?>
<sst xmlns="http://schemas.openxmlformats.org/spreadsheetml/2006/main" count="1915" uniqueCount="648">
  <si>
    <t>Common name</t>
  </si>
  <si>
    <t>Cultivars</t>
  </si>
  <si>
    <t>Seed/lb</t>
  </si>
  <si>
    <t>Grass</t>
  </si>
  <si>
    <t>Calculated % of mixture seeds/sqft</t>
  </si>
  <si>
    <t>Calculated % of mixture PLS/ac</t>
  </si>
  <si>
    <t>Seed source</t>
  </si>
  <si>
    <t>Total %</t>
  </si>
  <si>
    <t>Total</t>
  </si>
  <si>
    <t>Cost per species</t>
  </si>
  <si>
    <t>PLS lb neded for acres</t>
  </si>
  <si>
    <t>Final mix converting seeds/sqft to PLS/ac</t>
  </si>
  <si>
    <t>Total cost</t>
  </si>
  <si>
    <t>Total % for both grass and forbs</t>
  </si>
  <si>
    <t>Total seeds/sqft for both grass and forbs</t>
  </si>
  <si>
    <t>Forb</t>
  </si>
  <si>
    <t>PLS lb neded for site</t>
  </si>
  <si>
    <t>Total cost for both grass and forbs</t>
  </si>
  <si>
    <t>Cost per species for broad-cast</t>
  </si>
  <si>
    <t>Total PLS/ac for both grass and forbs</t>
  </si>
  <si>
    <t>Use only if broad-casting</t>
  </si>
  <si>
    <t>Broadcast adjustment</t>
  </si>
  <si>
    <t>Instructions on how to use the Native Seed Mix Calculation worksheet</t>
  </si>
  <si>
    <t>Mix seeds/sqft</t>
  </si>
  <si>
    <t>Mix PLS/ac</t>
  </si>
  <si>
    <t>Select the grass common name and cultivar (if desired)along with the seeds/lb, seed/sqft, and PLS/ac wanted in the seed mix and paste into the grass portion of the master mix worksheet</t>
  </si>
  <si>
    <t>seeds/lb</t>
  </si>
  <si>
    <t>seed/sqFt</t>
  </si>
  <si>
    <t>PLS/ac</t>
  </si>
  <si>
    <t>Scientific name</t>
  </si>
  <si>
    <t>Common in mixes</t>
  </si>
  <si>
    <t>Height</t>
  </si>
  <si>
    <t>Wetland Code</t>
  </si>
  <si>
    <t>Germination code</t>
  </si>
  <si>
    <t>Pollinator</t>
  </si>
  <si>
    <t>MLRA</t>
  </si>
  <si>
    <t>Comment</t>
  </si>
  <si>
    <t>big bluestem</t>
  </si>
  <si>
    <t>Andropogon gerardii</t>
  </si>
  <si>
    <t>yes</t>
  </si>
  <si>
    <t>Tall</t>
  </si>
  <si>
    <t>FACU</t>
  </si>
  <si>
    <t>Aggressive, Warm, Salinity</t>
  </si>
  <si>
    <t>Bison</t>
  </si>
  <si>
    <t>Bonilla</t>
  </si>
  <si>
    <t>Champ</t>
  </si>
  <si>
    <t>Pawnee</t>
  </si>
  <si>
    <t>little bluestem</t>
  </si>
  <si>
    <t>Schizachyrium scoparium</t>
  </si>
  <si>
    <t>Mid-stature</t>
  </si>
  <si>
    <t>LH, NT</t>
  </si>
  <si>
    <t>Warm</t>
  </si>
  <si>
    <t>Badlands</t>
  </si>
  <si>
    <t>Itasca</t>
  </si>
  <si>
    <t>Taylor Ecovar (Canada)</t>
  </si>
  <si>
    <t>Spirit Ecovar (Canada)</t>
  </si>
  <si>
    <t>Indiangrass</t>
  </si>
  <si>
    <t>Sorghastrum nutans</t>
  </si>
  <si>
    <t>Tomahawk</t>
  </si>
  <si>
    <t>switchgrass</t>
  </si>
  <si>
    <t>Panicum virgatum</t>
  </si>
  <si>
    <t>FAC</t>
  </si>
  <si>
    <t>Dacotah</t>
  </si>
  <si>
    <t>Forestburg</t>
  </si>
  <si>
    <t>green needlegrass</t>
  </si>
  <si>
    <t>Nassella viridula</t>
  </si>
  <si>
    <t>UPL</t>
  </si>
  <si>
    <t>High dormancy</t>
  </si>
  <si>
    <t>Lodorm</t>
  </si>
  <si>
    <t>AC Mallard (Canada)</t>
  </si>
  <si>
    <t>prairie sandreed</t>
  </si>
  <si>
    <t>Calamovilfa longifolia</t>
  </si>
  <si>
    <t>Sand</t>
  </si>
  <si>
    <t>ND-95</t>
  </si>
  <si>
    <t>Goshen</t>
  </si>
  <si>
    <t>sideoats grama</t>
  </si>
  <si>
    <t>Bouteloua curtipendula</t>
  </si>
  <si>
    <t>Short</t>
  </si>
  <si>
    <t>Killdeer</t>
  </si>
  <si>
    <t>Pierre</t>
  </si>
  <si>
    <t>blue grama</t>
  </si>
  <si>
    <t>Bouteloua gracilis </t>
  </si>
  <si>
    <t>Bad River</t>
  </si>
  <si>
    <t>western wheatgrass</t>
  </si>
  <si>
    <t>Pascopyrum smithii</t>
  </si>
  <si>
    <t>Cool, Salinity</t>
  </si>
  <si>
    <t>Rodan</t>
  </si>
  <si>
    <t>Rosanna</t>
  </si>
  <si>
    <t>Thickspike wheatgrass</t>
  </si>
  <si>
    <t>Elymus lanceolatus </t>
  </si>
  <si>
    <t>58C, 54</t>
  </si>
  <si>
    <t>Critana</t>
  </si>
  <si>
    <t>58C, 55</t>
  </si>
  <si>
    <t>slender wheatgrass</t>
  </si>
  <si>
    <t>Elymus trachycaulus</t>
  </si>
  <si>
    <t>Copperhead</t>
  </si>
  <si>
    <t>Adanac</t>
  </si>
  <si>
    <t>Pryor</t>
  </si>
  <si>
    <t>needle and thread</t>
  </si>
  <si>
    <t>Hesperostipa comata</t>
  </si>
  <si>
    <t>porcupinegrass</t>
  </si>
  <si>
    <t>Hesperostipa spartea</t>
  </si>
  <si>
    <t>Strat (60)</t>
  </si>
  <si>
    <t>prairie Junegrass</t>
  </si>
  <si>
    <t>Koeleria macrantha</t>
  </si>
  <si>
    <t>Canada wildrye</t>
  </si>
  <si>
    <t>Elymus canadensis</t>
  </si>
  <si>
    <t>Mandan</t>
  </si>
  <si>
    <t>buffalograss</t>
  </si>
  <si>
    <t>Bouteloua dactyloides</t>
  </si>
  <si>
    <t>Warm, Salinity</t>
  </si>
  <si>
    <t>Bismarck</t>
  </si>
  <si>
    <t>prairie dropseed</t>
  </si>
  <si>
    <t>Sporobolus heterolepis</t>
  </si>
  <si>
    <t>sand dropseed</t>
  </si>
  <si>
    <t>Sporobolus cryptandrus</t>
  </si>
  <si>
    <t>prairie cordgrass</t>
  </si>
  <si>
    <t>Spartina pectinata</t>
  </si>
  <si>
    <t>FACW</t>
  </si>
  <si>
    <t>Salinity, Plug</t>
  </si>
  <si>
    <t>Red River</t>
  </si>
  <si>
    <t>Salinity</t>
  </si>
  <si>
    <t>sand bluestem</t>
  </si>
  <si>
    <t>Andropogon hallii </t>
  </si>
  <si>
    <t>arctic brome</t>
  </si>
  <si>
    <t>Bromus kalmii</t>
  </si>
  <si>
    <t>56, 55B, 55A</t>
  </si>
  <si>
    <t>Schweinitz's flatsedge</t>
  </si>
  <si>
    <t>Cyperus schweinitzii</t>
  </si>
  <si>
    <t>Bicknell's sedge</t>
  </si>
  <si>
    <t>Carex bicknellii</t>
  </si>
  <si>
    <t>shortbeak sedge</t>
  </si>
  <si>
    <t>Carex brevior</t>
  </si>
  <si>
    <t>American mannagrass</t>
  </si>
  <si>
    <t>Glyceria grandis</t>
  </si>
  <si>
    <t>Obl</t>
  </si>
  <si>
    <t>American sloughgrass</t>
  </si>
  <si>
    <t>Beckmannia syzigachne</t>
  </si>
  <si>
    <t>bluejoint</t>
  </si>
  <si>
    <t>Calamagrostis canadensis</t>
  </si>
  <si>
    <t>common rivergrass</t>
  </si>
  <si>
    <t>Scolochloa festucacea</t>
  </si>
  <si>
    <t>fowl bluegrass</t>
  </si>
  <si>
    <t>Poa palustris</t>
  </si>
  <si>
    <t>fox sedge</t>
  </si>
  <si>
    <t>Carex vulpinoidea</t>
  </si>
  <si>
    <t>fringed brome</t>
  </si>
  <si>
    <t>Bromus ciliatus</t>
  </si>
  <si>
    <t>rice cutgrass</t>
  </si>
  <si>
    <t>Leersia oryzoides</t>
  </si>
  <si>
    <t>Strat (30)</t>
  </si>
  <si>
    <t>green bulrush</t>
  </si>
  <si>
    <t>Scirpus atrovirens</t>
  </si>
  <si>
    <t>woolgrass</t>
  </si>
  <si>
    <t>Scirpus cyperinus</t>
  </si>
  <si>
    <t>56A, 102A, 102D, 102C, 102B</t>
  </si>
  <si>
    <t>composite dropseed</t>
  </si>
  <si>
    <t>Sporobolus compositus</t>
  </si>
  <si>
    <t>bluebunch wheatgrass</t>
  </si>
  <si>
    <t>Pseudoroegneria spicata </t>
  </si>
  <si>
    <t>58D, 58C, 54</t>
  </si>
  <si>
    <t>Nuttall's alkaligrass</t>
  </si>
  <si>
    <t>Puccinellia nuttalliana</t>
  </si>
  <si>
    <t>indian ricegrass</t>
  </si>
  <si>
    <t>Achnatherum hymenoides</t>
  </si>
  <si>
    <t>54, 58D, 58C, 60A, 63A. 64</t>
  </si>
  <si>
    <t>saltgrass</t>
  </si>
  <si>
    <t>Distichlis spicata</t>
  </si>
  <si>
    <t>Sweetgrass</t>
  </si>
  <si>
    <t>Anthoxanthum hirtum</t>
  </si>
  <si>
    <t>Select the forb common name and culitvar (if desired)  along with the seeds/lb, seed/sqft, and PLS/ac wanted in the seed mix and paste into the forb portion of the master mix worksheet</t>
  </si>
  <si>
    <t>seed/Sqft</t>
  </si>
  <si>
    <t>Flower time</t>
  </si>
  <si>
    <t>Yarrow</t>
  </si>
  <si>
    <t>Achillea millefolium</t>
  </si>
  <si>
    <t>Er</t>
  </si>
  <si>
    <t>Sweet Flag</t>
  </si>
  <si>
    <t>Acorus americanus</t>
  </si>
  <si>
    <t>Strat(60)</t>
  </si>
  <si>
    <t>Slenderleaf False Foxglove</t>
  </si>
  <si>
    <t>Agalinis tenuifolia</t>
  </si>
  <si>
    <t>L</t>
  </si>
  <si>
    <t>blue giant hyssop</t>
  </si>
  <si>
    <t>Agastache foeniculum</t>
  </si>
  <si>
    <t>Mi</t>
  </si>
  <si>
    <t>PF, N</t>
  </si>
  <si>
    <t>Purple Giant Hyssop</t>
  </si>
  <si>
    <t>Agastache scrophulariifolia</t>
  </si>
  <si>
    <t>PF</t>
  </si>
  <si>
    <t>Tall Hairy Agrimony</t>
  </si>
  <si>
    <t>Agrimonia gryposepala</t>
  </si>
  <si>
    <t>Aggressive</t>
  </si>
  <si>
    <t>American Water Plantain</t>
  </si>
  <si>
    <t>Alisma subcordatum</t>
  </si>
  <si>
    <t>Northern Water Plantain</t>
  </si>
  <si>
    <t>Alisma triviale</t>
  </si>
  <si>
    <t>Wild Garlic</t>
  </si>
  <si>
    <t>Allium canadense</t>
  </si>
  <si>
    <t>Nodding Pink Onion</t>
  </si>
  <si>
    <t>Allium cernuum</t>
  </si>
  <si>
    <t>Prairie Onion</t>
  </si>
  <si>
    <t>Allium stellatum</t>
  </si>
  <si>
    <t>textile onion</t>
  </si>
  <si>
    <t>Allium textile</t>
  </si>
  <si>
    <t>salinity</t>
  </si>
  <si>
    <t>Lead Plant</t>
  </si>
  <si>
    <t>Amorpha canescens</t>
  </si>
  <si>
    <t>PF, LH, SBEE</t>
  </si>
  <si>
    <t>Legume</t>
  </si>
  <si>
    <t>Desert False Indigo</t>
  </si>
  <si>
    <t>Amorpha fruticosa</t>
  </si>
  <si>
    <t>Legume, Salinity</t>
  </si>
  <si>
    <t>dwarf false indigo</t>
  </si>
  <si>
    <t>Amorpha nana</t>
  </si>
  <si>
    <t>Canada Anemone</t>
  </si>
  <si>
    <t>Anemone canadensis</t>
  </si>
  <si>
    <t>2C</t>
  </si>
  <si>
    <t>Plug</t>
  </si>
  <si>
    <t>Thimble Weed</t>
  </si>
  <si>
    <t>Anemone cylindrica</t>
  </si>
  <si>
    <t>Pasque Flower</t>
  </si>
  <si>
    <t>Anemone patens</t>
  </si>
  <si>
    <t>Upl</t>
  </si>
  <si>
    <t>LH</t>
  </si>
  <si>
    <t>Tall Thimble Weed/Anemone</t>
  </si>
  <si>
    <t>Anemone virginiana</t>
  </si>
  <si>
    <t>Angelica</t>
  </si>
  <si>
    <t>Angelica atropurpurea</t>
  </si>
  <si>
    <t>Calcareous</t>
  </si>
  <si>
    <t>Field Pussytoes</t>
  </si>
  <si>
    <t>Antennaria neglecta </t>
  </si>
  <si>
    <t>Plug, Salinity</t>
  </si>
  <si>
    <t>Red Columbine</t>
  </si>
  <si>
    <t>Aquilegia canadensis</t>
  </si>
  <si>
    <t>field sagewort</t>
  </si>
  <si>
    <t>Artemisia campestris</t>
  </si>
  <si>
    <t>Fringed Sage</t>
  </si>
  <si>
    <t>Artemisia frigida</t>
  </si>
  <si>
    <t>Prairie Sage/Cudweed Sagewort</t>
  </si>
  <si>
    <t>Artemisia ludoviciana</t>
  </si>
  <si>
    <t>Aggressive, Rhizomatous</t>
  </si>
  <si>
    <t>Swamp Milkweed</t>
  </si>
  <si>
    <t>Asclepias incarnata</t>
  </si>
  <si>
    <t>PF, LH, BB, N</t>
  </si>
  <si>
    <t>Oval-leaf Milkweed</t>
  </si>
  <si>
    <t>Asclepias ovalifolia</t>
  </si>
  <si>
    <t>showy milkweed</t>
  </si>
  <si>
    <t>Asclepias speciosa</t>
  </si>
  <si>
    <t>Prairie Milkweed</t>
  </si>
  <si>
    <t>Asclepias sullivantii</t>
  </si>
  <si>
    <t>55B, 56A, 102</t>
  </si>
  <si>
    <t>Common Milkweed</t>
  </si>
  <si>
    <t>Asclepias syriaca</t>
  </si>
  <si>
    <t xml:space="preserve">Butterfly Milkweed </t>
  </si>
  <si>
    <t>Asclepias tuberosa</t>
  </si>
  <si>
    <t>56A, 102</t>
  </si>
  <si>
    <t>Whorled Milkweed</t>
  </si>
  <si>
    <t>Asclepias verticillata</t>
  </si>
  <si>
    <t>green comet milkweed</t>
  </si>
  <si>
    <t>Asclepias viridiflora</t>
  </si>
  <si>
    <t>twogrooved milkvetch</t>
  </si>
  <si>
    <t>Astragalus bisulcatus </t>
  </si>
  <si>
    <t>Canada Milkvetch</t>
  </si>
  <si>
    <t>Astragalus canadensis</t>
  </si>
  <si>
    <t>Ground Plum Milkvetch</t>
  </si>
  <si>
    <t>Astragalus crassicarpus</t>
  </si>
  <si>
    <t>Cream Milkvetch</t>
  </si>
  <si>
    <t>Astragalus racemosus</t>
  </si>
  <si>
    <t>Nodding Bur Marigold</t>
  </si>
  <si>
    <t>Bidens cernua</t>
  </si>
  <si>
    <t>Annual</t>
  </si>
  <si>
    <t>white doll's daisy</t>
  </si>
  <si>
    <t>Boltonia asteroides</t>
  </si>
  <si>
    <t>Rhizomatous</t>
  </si>
  <si>
    <t>False Boneset</t>
  </si>
  <si>
    <t>Brickellia eupatorioides</t>
  </si>
  <si>
    <t>Marsh Marigold</t>
  </si>
  <si>
    <t>Caltha palustris</t>
  </si>
  <si>
    <t>Tall Bellflower</t>
  </si>
  <si>
    <t>Campanula americana</t>
  </si>
  <si>
    <t>102B, 102C</t>
  </si>
  <si>
    <t>Biennial</t>
  </si>
  <si>
    <t>harebell</t>
  </si>
  <si>
    <t>Campanula rotundifolia</t>
  </si>
  <si>
    <t>Downy Painted Cup</t>
  </si>
  <si>
    <t>Castilleja sessiliflora</t>
  </si>
  <si>
    <t>Hemiparasitic</t>
  </si>
  <si>
    <t>Partridge Pea</t>
  </si>
  <si>
    <t>Chamaecrista fasciculata</t>
  </si>
  <si>
    <t>Flodman's Thistle</t>
  </si>
  <si>
    <t>Cirsium flodmanii</t>
  </si>
  <si>
    <t>PF, SBEE, BB, N</t>
  </si>
  <si>
    <t>wavyleaf thistle</t>
  </si>
  <si>
    <t>Cirsium undulatum</t>
  </si>
  <si>
    <t>Rocky Mountain Bee Plant</t>
  </si>
  <si>
    <t>Cleome serrulata</t>
  </si>
  <si>
    <t>PF, LH, SBEE, BB</t>
  </si>
  <si>
    <t>Annual, Sand</t>
  </si>
  <si>
    <t>bastard toadflax</t>
  </si>
  <si>
    <t>Comandra umbellata</t>
  </si>
  <si>
    <t>Lance-Leaved tickseed/Sand Coreopsis</t>
  </si>
  <si>
    <t>Coreopsis lanceolata</t>
  </si>
  <si>
    <t>56B, 102B, 102C</t>
  </si>
  <si>
    <t>Stiff Tickseed/Prairie Coreopsis</t>
  </si>
  <si>
    <t>Coreopsis palmata</t>
  </si>
  <si>
    <t>Plains Coreopsis</t>
  </si>
  <si>
    <t>Coreopsis tinctoria</t>
  </si>
  <si>
    <t>PF, SBB, BB</t>
  </si>
  <si>
    <t>White Prairie Clover</t>
  </si>
  <si>
    <t>Dalea candidum</t>
  </si>
  <si>
    <t>PF, SBEE, BB</t>
  </si>
  <si>
    <t>Antelope</t>
  </si>
  <si>
    <t>Purple Prairie Clover</t>
  </si>
  <si>
    <t>Dalea purpurea</t>
  </si>
  <si>
    <t>Bismarck Germplasm</t>
  </si>
  <si>
    <t>Silky Prairieclover</t>
  </si>
  <si>
    <t>Dalea villosa</t>
  </si>
  <si>
    <t>Legume, Sand</t>
  </si>
  <si>
    <t>Prairie Larkspur</t>
  </si>
  <si>
    <t>Delphinium virescens</t>
  </si>
  <si>
    <t>Illinois Bundleflower</t>
  </si>
  <si>
    <t>Desmanthus illinoensis</t>
  </si>
  <si>
    <t>Showy Tick Trefoil</t>
  </si>
  <si>
    <t>Desmodium canadense</t>
  </si>
  <si>
    <t>Illinois Tick Trefoil</t>
  </si>
  <si>
    <t>Desmodium illinoense</t>
  </si>
  <si>
    <t>Narrow-Leaved Purple Coneflower/Black Sampson</t>
  </si>
  <si>
    <t>Echinacea angustifolia</t>
  </si>
  <si>
    <t>strat(90)</t>
  </si>
  <si>
    <t>Purple Coneflower</t>
  </si>
  <si>
    <t>Echinacea purpurea</t>
  </si>
  <si>
    <t>Boneset</t>
  </si>
  <si>
    <t>Eupatorium perfoliatum</t>
  </si>
  <si>
    <t xml:space="preserve">Spotted Joe Pye Weed </t>
  </si>
  <si>
    <t>Eutrochium maculatum</t>
  </si>
  <si>
    <t>wild strawberry</t>
  </si>
  <si>
    <t>Fragaria virginiana</t>
  </si>
  <si>
    <t>Plains Snakecotton</t>
  </si>
  <si>
    <t>Froelichia floridana</t>
  </si>
  <si>
    <t>Blanket Flower</t>
  </si>
  <si>
    <t>Gaillardia aristata</t>
  </si>
  <si>
    <t>Meriwether</t>
  </si>
  <si>
    <t>Northern Bedstraw</t>
  </si>
  <si>
    <t>Galium boreale</t>
  </si>
  <si>
    <t>strat(60)</t>
  </si>
  <si>
    <t>Rhizomatous, Salinity</t>
  </si>
  <si>
    <t>Bottle Gentian</t>
  </si>
  <si>
    <t>Gentiana andrewsii</t>
  </si>
  <si>
    <t>Prairie Smoke</t>
  </si>
  <si>
    <t>Geum triflorum</t>
  </si>
  <si>
    <t>American Licorice</t>
  </si>
  <si>
    <t>Glycyrrhiza lepidota</t>
  </si>
  <si>
    <t>Curlycup Gumweed</t>
  </si>
  <si>
    <t>Grindelia squarrosa</t>
  </si>
  <si>
    <t>Sneezeweed</t>
  </si>
  <si>
    <t>Helenium autumnale</t>
  </si>
  <si>
    <t>common Sunflower</t>
  </si>
  <si>
    <t>Helianthus annuus</t>
  </si>
  <si>
    <t>Sawtooth Sunflower</t>
  </si>
  <si>
    <t>Helianthus grosseserratus</t>
  </si>
  <si>
    <t>Strat(30)</t>
  </si>
  <si>
    <t>Maximillian Sunflower</t>
  </si>
  <si>
    <t>Helianthus maxmilliani</t>
  </si>
  <si>
    <t>PF,LH, SBEE, BB, N</t>
  </si>
  <si>
    <t>Medicine Creek</t>
  </si>
  <si>
    <t>Nuttall's Sunflower</t>
  </si>
  <si>
    <t>Helianthus nuttallii</t>
  </si>
  <si>
    <t>Stiff Sunflower/Showy Sunflower</t>
  </si>
  <si>
    <t>Helianthus pauciflorus</t>
  </si>
  <si>
    <t>Plains Sunflower</t>
  </si>
  <si>
    <t>Helianthus petiolaris</t>
  </si>
  <si>
    <t>Jerusalem Artichoke</t>
  </si>
  <si>
    <t>Helianthus tuberosus</t>
  </si>
  <si>
    <t>smooth oxeye</t>
  </si>
  <si>
    <t>Heliopsis helianthoides</t>
  </si>
  <si>
    <t>hairy false goldenaster</t>
  </si>
  <si>
    <t>Heterotheca villosa</t>
  </si>
  <si>
    <t>Prairie Alumroot</t>
  </si>
  <si>
    <t>Heuchera richardsonii</t>
  </si>
  <si>
    <t xml:space="preserve">Winterfat </t>
  </si>
  <si>
    <t>Krascheninnikovia lanata</t>
  </si>
  <si>
    <t>54, 58, 60, 63, 64</t>
  </si>
  <si>
    <t>biannual lettuce</t>
  </si>
  <si>
    <t>Lactuca ludoviciana</t>
  </si>
  <si>
    <t>blue lettuce</t>
  </si>
  <si>
    <t>Lactuca tatarica</t>
  </si>
  <si>
    <t>Round-Head Bush Clover</t>
  </si>
  <si>
    <t>Lespedeza capitata</t>
  </si>
  <si>
    <t>Rough Blazingstar/Button Blazingstar</t>
  </si>
  <si>
    <t>Liatris aspera</t>
  </si>
  <si>
    <t>Meadow Blazingstar</t>
  </si>
  <si>
    <t>Liatris ligulistylis</t>
  </si>
  <si>
    <t>Dotted Blazing star</t>
  </si>
  <si>
    <t>Liatris punctata</t>
  </si>
  <si>
    <t>PF, LH, SBEE. BB, N</t>
  </si>
  <si>
    <t>Prairie Blazingstar/Thickspike Gayfeather</t>
  </si>
  <si>
    <t>Liatris pycnostachya</t>
  </si>
  <si>
    <t>wood lily</t>
  </si>
  <si>
    <t>Lilium philadelphicum</t>
  </si>
  <si>
    <t>Lewis Flax</t>
  </si>
  <si>
    <t>Linum lewisii</t>
  </si>
  <si>
    <t>Blue Flax</t>
  </si>
  <si>
    <t>Linum perenne</t>
  </si>
  <si>
    <t>stiffstem flax</t>
  </si>
  <si>
    <t>Linum rigidum</t>
  </si>
  <si>
    <t>grooved flax</t>
  </si>
  <si>
    <t>Linum sulcatum</t>
  </si>
  <si>
    <t>Great Blue Lobelia</t>
  </si>
  <si>
    <t>Lobelia siphilitica</t>
  </si>
  <si>
    <t>Pale Spiked Lobelia</t>
  </si>
  <si>
    <t>Lobelia spicata</t>
  </si>
  <si>
    <t>Prairie Trefoil/American Birdsfoot Trefoil</t>
  </si>
  <si>
    <t>Lotus unifoliolatus</t>
  </si>
  <si>
    <t>silvery lupine</t>
  </si>
  <si>
    <t>Lupinus argenteus</t>
  </si>
  <si>
    <t>Water Horehound</t>
  </si>
  <si>
    <t>Lycopus americanus</t>
  </si>
  <si>
    <t>rough bugleweed</t>
  </si>
  <si>
    <t>Lycopus asper </t>
  </si>
  <si>
    <t>Fringed Loosestrife</t>
  </si>
  <si>
    <t>Lysimachia ciliata</t>
  </si>
  <si>
    <t>fourflower yellow loosestrife</t>
  </si>
  <si>
    <t>Lysimachia quadriflora </t>
  </si>
  <si>
    <t>56A, 102D</t>
  </si>
  <si>
    <t>tufted loosestrife</t>
  </si>
  <si>
    <t>Lysimachia thyrsiflora</t>
  </si>
  <si>
    <t>Starry False Solomon's Seal</t>
  </si>
  <si>
    <t>Maianthemum stellatum </t>
  </si>
  <si>
    <t>wild mint</t>
  </si>
  <si>
    <t>Mentha arvensis</t>
  </si>
  <si>
    <t>Monkey Flower</t>
  </si>
  <si>
    <t>Mimulus ringens</t>
  </si>
  <si>
    <t>Wild Four O'Clock</t>
  </si>
  <si>
    <t>Mirabilis nyctaginea</t>
  </si>
  <si>
    <t>Wild Bergamot/Bee Balm</t>
  </si>
  <si>
    <t>Monarda fistulosa</t>
  </si>
  <si>
    <t>PF, LH, SBEE, BB, N</t>
  </si>
  <si>
    <t>Prairie Dandelion</t>
  </si>
  <si>
    <t>Nothocalais cuspidata</t>
  </si>
  <si>
    <t>Evening Primrose</t>
  </si>
  <si>
    <t>Oenothera biennis</t>
  </si>
  <si>
    <t>MI</t>
  </si>
  <si>
    <t>Four-point Evening Primrose</t>
  </si>
  <si>
    <t>Oenothera rhombipetala</t>
  </si>
  <si>
    <t>Biennial, Sand</t>
  </si>
  <si>
    <t>scarlet gaura</t>
  </si>
  <si>
    <t>Oenothera suffrutescens</t>
  </si>
  <si>
    <t>hairy evening primrose</t>
  </si>
  <si>
    <t>Oenothera villosa</t>
  </si>
  <si>
    <t>Upland White Goldenrod</t>
  </si>
  <si>
    <t>Oligoneuron album</t>
  </si>
  <si>
    <t>Riddell's Goldenrod</t>
  </si>
  <si>
    <t>Oligoneuron riddellii</t>
  </si>
  <si>
    <t>False Gromwell</t>
  </si>
  <si>
    <t>Onosmodium bejariense</t>
  </si>
  <si>
    <t>brittle pricklypear</t>
  </si>
  <si>
    <t>Opuntia fragilis</t>
  </si>
  <si>
    <t>Violet Wood Sorrel</t>
  </si>
  <si>
    <t>Oxalis violacea</t>
  </si>
  <si>
    <t>Purple Locoweed</t>
  </si>
  <si>
    <t>prairie groundsel</t>
  </si>
  <si>
    <t>Packera plattensis </t>
  </si>
  <si>
    <t>Wood Betony</t>
  </si>
  <si>
    <t>Pedicularis canadensis</t>
  </si>
  <si>
    <t>Swamp Lousewort</t>
  </si>
  <si>
    <t>Pedicularis lanceolata</t>
  </si>
  <si>
    <t>Prairie Turnip/Indian Breadroot</t>
  </si>
  <si>
    <t>Pediomelum esculentum</t>
  </si>
  <si>
    <t>slimflower scurfpea</t>
  </si>
  <si>
    <t>Pediomelum tenuiflorum</t>
  </si>
  <si>
    <t>white penstemon</t>
  </si>
  <si>
    <t>Penstemon albidus</t>
  </si>
  <si>
    <t>PF LH, SBEE, BB</t>
  </si>
  <si>
    <t>Narrowleaf Penstemon</t>
  </si>
  <si>
    <t>Penstemon angustifolius</t>
  </si>
  <si>
    <t>lilac penstemon</t>
  </si>
  <si>
    <t>Penstemon gracilis </t>
  </si>
  <si>
    <t>Shell Leaf Penstemon/Large-Flowered Beardtongue</t>
  </si>
  <si>
    <t>Penstemon grandiflorus</t>
  </si>
  <si>
    <t>PF,SBEE, BB, N</t>
  </si>
  <si>
    <t>Ditch Stonecrop</t>
  </si>
  <si>
    <t>Penthorum sedoides</t>
  </si>
  <si>
    <t xml:space="preserve">Prairie Phlox </t>
  </si>
  <si>
    <t>Phlox pilosa</t>
  </si>
  <si>
    <t>Obedient Plant</t>
  </si>
  <si>
    <t>Physostegia virginiana</t>
  </si>
  <si>
    <t>Seneca Snakeroot</t>
  </si>
  <si>
    <t>Polygala senega</t>
  </si>
  <si>
    <t>55A, 55B, 53B, 56A</t>
  </si>
  <si>
    <t>Solomon's Seal</t>
  </si>
  <si>
    <t>Polygonatum biflorum</t>
  </si>
  <si>
    <t>Pennsylvania smartweed</t>
  </si>
  <si>
    <t>Polygonum pensylvanicum</t>
  </si>
  <si>
    <t>tall cinquefoil</t>
  </si>
  <si>
    <t>Potentilla arguta</t>
  </si>
  <si>
    <t>purple rattlesnakeroot</t>
  </si>
  <si>
    <t>Prenanthes racemosa </t>
  </si>
  <si>
    <t>Mountian Mint</t>
  </si>
  <si>
    <t>Pycnanthemum virginianum</t>
  </si>
  <si>
    <t>Rhizomatous, SAlinity</t>
  </si>
  <si>
    <t>Prairie Coneflower/Longheaded Coneflower</t>
  </si>
  <si>
    <t>Ratibida columnifera</t>
  </si>
  <si>
    <t>Stillwater</t>
  </si>
  <si>
    <t>pinnate prairie coneflower</t>
  </si>
  <si>
    <t>Ratibida pinnata</t>
  </si>
  <si>
    <t>prairie rose</t>
  </si>
  <si>
    <t>Rosa arkansana</t>
  </si>
  <si>
    <t>PF, SBEE, BB, N, NM</t>
  </si>
  <si>
    <t>Early Wild Rose</t>
  </si>
  <si>
    <t>Rosa blanda</t>
  </si>
  <si>
    <t xml:space="preserve">Black-Eyed Susan </t>
  </si>
  <si>
    <t>Rudbeckia hirta</t>
  </si>
  <si>
    <t>Wild Golden Glow</t>
  </si>
  <si>
    <t>Rudbeckia laciniata</t>
  </si>
  <si>
    <t>Great Water Dock</t>
  </si>
  <si>
    <t>Rumex orbiculatus</t>
  </si>
  <si>
    <t>Arumleaf Arrowhead</t>
  </si>
  <si>
    <t>Sagittaria cuneata</t>
  </si>
  <si>
    <t>Common Arrowhead</t>
  </si>
  <si>
    <t>Sagittaria latifolia</t>
  </si>
  <si>
    <t>hardstem bulrush</t>
  </si>
  <si>
    <t>Schoenoplectus acutus</t>
  </si>
  <si>
    <t>softstem bulrush</t>
  </si>
  <si>
    <t>Schoenoplectus tabernaemontani</t>
  </si>
  <si>
    <t>Sensitive Briar</t>
  </si>
  <si>
    <t>Schrankia nuttallii</t>
  </si>
  <si>
    <t>Early Figwort</t>
  </si>
  <si>
    <t>Scrophularia lanceolata</t>
  </si>
  <si>
    <t>PF, BB</t>
  </si>
  <si>
    <t>blue skullcap</t>
  </si>
  <si>
    <t>Scutellaria lateriflora</t>
  </si>
  <si>
    <t>Rosin Weed</t>
  </si>
  <si>
    <t>Silphium integrifolium</t>
  </si>
  <si>
    <t>Compass Plant</t>
  </si>
  <si>
    <t>Silphium laciniatum</t>
  </si>
  <si>
    <t>Cup Plant</t>
  </si>
  <si>
    <t>Silphium perfoliatum</t>
  </si>
  <si>
    <t>prairie blue-eyed grass</t>
  </si>
  <si>
    <t>Sisyrinchium campestre </t>
  </si>
  <si>
    <t>102D, 102B, 55D, 55C</t>
  </si>
  <si>
    <t>Canada Goldenrod</t>
  </si>
  <si>
    <t>Solidago canadensis</t>
  </si>
  <si>
    <t>Giant Goldenrod</t>
  </si>
  <si>
    <t>Solidago gigantea</t>
  </si>
  <si>
    <t>Grass-Leaved Goldenrod</t>
  </si>
  <si>
    <t>Solidago graminifolia</t>
  </si>
  <si>
    <t>Missouri Goldenrod</t>
  </si>
  <si>
    <t>Solidago missouriensis</t>
  </si>
  <si>
    <t>Soft Goldenrod</t>
  </si>
  <si>
    <t>Solidago molis</t>
  </si>
  <si>
    <t>Gray Goldenrod</t>
  </si>
  <si>
    <t>Solidago nemoralis</t>
  </si>
  <si>
    <t xml:space="preserve">Stiff Goldenrod </t>
  </si>
  <si>
    <t>Solidago rigida</t>
  </si>
  <si>
    <t>PF, LH, SBEE, BB, NM</t>
  </si>
  <si>
    <t>Showy Goldenrod</t>
  </si>
  <si>
    <t>Solidago speciosa</t>
  </si>
  <si>
    <t xml:space="preserve">Scarlet Globemallow </t>
  </si>
  <si>
    <t>Sphaeralcea coccinea</t>
  </si>
  <si>
    <t>White Meadowsweet</t>
  </si>
  <si>
    <t>Spiraea alba</t>
  </si>
  <si>
    <t>common snowberry</t>
  </si>
  <si>
    <t>Symphoricarpos albus</t>
  </si>
  <si>
    <t>Western Snowberry</t>
  </si>
  <si>
    <t>Symphoricarpos occidentalis</t>
  </si>
  <si>
    <t>white heath aster</t>
  </si>
  <si>
    <t>Symphyotrichum ericoides</t>
  </si>
  <si>
    <t>smooth blue aster</t>
  </si>
  <si>
    <t>Symphyotrichum laeve</t>
  </si>
  <si>
    <t>white panicle aster</t>
  </si>
  <si>
    <t>Symphyotrichum lanceolatum</t>
  </si>
  <si>
    <t xml:space="preserve">New England Aster </t>
  </si>
  <si>
    <t>Symphyotrichum novae-angliae</t>
  </si>
  <si>
    <t>Aromatic Aster</t>
  </si>
  <si>
    <t>Symphyotrichum oblongifolius</t>
  </si>
  <si>
    <t>Sky Blue Aster</t>
  </si>
  <si>
    <t>Symphyotrichum oolentangiense</t>
  </si>
  <si>
    <t>Swamp Aster</t>
  </si>
  <si>
    <t>Symphyotrichum puniceum</t>
  </si>
  <si>
    <t>Silky Aster</t>
  </si>
  <si>
    <t>Symphyotrichum sericeum</t>
  </si>
  <si>
    <t>56A, 55B, 102D</t>
  </si>
  <si>
    <t>Sandy</t>
  </si>
  <si>
    <t>Canada Germander</t>
  </si>
  <si>
    <t>Teucrium canadense</t>
  </si>
  <si>
    <t>Purple Meadow Rue</t>
  </si>
  <si>
    <t>Thalictrum dasycarpum</t>
  </si>
  <si>
    <t>Prairie Spiderwort</t>
  </si>
  <si>
    <t>Tradescantia bracteata</t>
  </si>
  <si>
    <t>Strat(120)</t>
  </si>
  <si>
    <t>Western Spiderwort</t>
  </si>
  <si>
    <t>Tradescantia occidentalis</t>
  </si>
  <si>
    <t>Sand, Salinity</t>
  </si>
  <si>
    <t>Venus' looking-glass</t>
  </si>
  <si>
    <t>Triodanis perfoliata</t>
  </si>
  <si>
    <t>Blue Vervain</t>
  </si>
  <si>
    <t>Verbena hastata</t>
  </si>
  <si>
    <t>Hoary Vervain</t>
  </si>
  <si>
    <t>Verbena stricta</t>
  </si>
  <si>
    <t xml:space="preserve">Ironweed </t>
  </si>
  <si>
    <t>Vernonia fasciculata</t>
  </si>
  <si>
    <t>Culver's Root</t>
  </si>
  <si>
    <t>Veronicastrum virginicum</t>
  </si>
  <si>
    <t xml:space="preserve">American Vetch </t>
  </si>
  <si>
    <t>Vicia americana</t>
  </si>
  <si>
    <t>PF, LH, BB</t>
  </si>
  <si>
    <t>Prairie Violet</t>
  </si>
  <si>
    <t>Viola pedatifida</t>
  </si>
  <si>
    <t>Showy Death Camas</t>
  </si>
  <si>
    <t>Zigadenus elegans</t>
  </si>
  <si>
    <t>Heart Leaf Golden Alexanders</t>
  </si>
  <si>
    <t>Zizia aptera</t>
  </si>
  <si>
    <t>golden zizia</t>
  </si>
  <si>
    <t>Zizia aurea</t>
  </si>
  <si>
    <t>Broad-cast factor</t>
  </si>
  <si>
    <t>1. Common name</t>
  </si>
  <si>
    <t>2. Desired % of mixture</t>
  </si>
  <si>
    <t>5. acres</t>
  </si>
  <si>
    <t>6. Cost PLS lb</t>
  </si>
  <si>
    <t>3. Full rate seed/Sqft</t>
  </si>
  <si>
    <t>3. Full rate PLS/ac</t>
  </si>
  <si>
    <t>Use just this section if designing mix using seeds/sqft</t>
  </si>
  <si>
    <t>Use this section if designing mix using PLS/ac</t>
  </si>
  <si>
    <t>Pick</t>
  </si>
  <si>
    <t>Toxic</t>
  </si>
  <si>
    <t>Oxytropis lambertii</t>
  </si>
  <si>
    <t>PLS lb  for site</t>
  </si>
  <si>
    <t>Input below the desired species from the grass and forb pick list</t>
  </si>
  <si>
    <t>Count of grasses</t>
  </si>
  <si>
    <t>Count of total species</t>
  </si>
  <si>
    <t>Count of forbs</t>
  </si>
  <si>
    <t>Aggressive, Rhizomatous, Toxic?</t>
  </si>
  <si>
    <t>Toxic?</t>
  </si>
  <si>
    <t>Annual, Sand, Toxic?</t>
  </si>
  <si>
    <t>Aggressove, Rhizomatous, Toxic?</t>
  </si>
  <si>
    <t>Salinity, Toxic</t>
  </si>
  <si>
    <t>Legume, Aggressive, Rhizomatous, Salinity, Toxic?</t>
  </si>
  <si>
    <t>Plug, Toxic</t>
  </si>
  <si>
    <t>Legume, Toxic</t>
  </si>
  <si>
    <t>salinity, Toxic</t>
  </si>
  <si>
    <t>Hemiparasitic, Toxic</t>
  </si>
  <si>
    <t>Annual, Legume, Sand, Toxic</t>
  </si>
  <si>
    <t>Annual, hemiparasite, Toxic?</t>
  </si>
  <si>
    <t>salinity, Toxic?</t>
  </si>
  <si>
    <t>Legume, salinity, Toxic</t>
  </si>
  <si>
    <t>Sand, Toxic?</t>
  </si>
  <si>
    <t>Aggressive, Toxic?</t>
  </si>
  <si>
    <t>Rhizomatous, Toxic?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</si>
</sst>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0" x14ac:knownFonts="1">
    <font>
      <sz val="11"/>
      <color theme="1"/>
      <name val="Calibri"/>
      <family val="2"/>
      <scheme val="minor"/>
    </font>
    <font>
      <sz val="11"/>
      <color theme="1"/>
      <name val="Calibri"/>
      <family val="2"/>
      <scheme val="minor"/>
    </font>
    <font>
      <b/>
      <sz val="11"/>
      <color rgb="FF3F3F3F"/>
      <name val="Calibri"/>
      <family val="2"/>
      <scheme val="minor"/>
    </font>
    <font>
      <sz val="14"/>
      <color theme="1"/>
      <name val="Calibri"/>
      <family val="2"/>
      <scheme val="minor"/>
    </font>
    <font>
      <b/>
      <sz val="14"/>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i/>
      <sz val="11"/>
      <color theme="1"/>
      <name val="Calibri"/>
      <family val="2"/>
      <scheme val="minor"/>
    </font>
    <font>
      <sz val="11"/>
      <color rgb="FF006100"/>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b/>
      <i/>
      <sz val="9"/>
      <color indexed="81"/>
      <name val="Tahoma"/>
      <family val="2"/>
    </font>
    <font>
      <i/>
      <sz val="9"/>
      <color indexed="81"/>
      <name val="Tahoma"/>
      <family val="2"/>
    </font>
    <font>
      <i/>
      <sz val="9"/>
      <color indexed="81"/>
      <name val="Arial"/>
      <family val="2"/>
    </font>
    <font>
      <sz val="9"/>
      <color indexed="81"/>
      <name val="Arial"/>
      <family val="2"/>
    </font>
    <font>
      <b/>
      <i/>
      <sz val="9"/>
      <color indexed="81"/>
      <name val="Arial"/>
      <family val="2"/>
    </font>
    <font>
      <sz val="12"/>
      <color theme="1"/>
      <name val="Calibri"/>
      <family val="2"/>
      <scheme val="minor"/>
    </font>
  </fonts>
  <fills count="13">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7" tint="0.59999389629810485"/>
        <bgColor indexed="65"/>
      </patternFill>
    </fill>
    <fill>
      <patternFill patternType="solid">
        <fgColor theme="0" tint="-0.34998626667073579"/>
        <bgColor indexed="64"/>
      </patternFill>
    </fill>
    <fill>
      <patternFill patternType="solid">
        <fgColor theme="0" tint="-0.14999847407452621"/>
        <bgColor indexed="64"/>
      </patternFill>
    </fill>
    <fill>
      <patternFill patternType="solid">
        <fgColor rgb="FFC6EFCE"/>
      </patternFill>
    </fill>
    <fill>
      <patternFill patternType="solid">
        <fgColor rgb="FFFFCC99"/>
      </patternFill>
    </fill>
    <fill>
      <patternFill patternType="solid">
        <fgColor rgb="FFFFFFCC"/>
      </patternFill>
    </fill>
    <fill>
      <patternFill patternType="solid">
        <fgColor theme="6" tint="0.59999389629810485"/>
        <bgColor indexed="65"/>
      </patternFill>
    </fill>
    <fill>
      <patternFill patternType="solid">
        <fgColor rgb="FFA5A5A5"/>
      </patternFill>
    </fill>
    <fill>
      <patternFill patternType="solid">
        <fgColor theme="0" tint="-0.14999847407452621"/>
        <bgColor theme="0" tint="-0.14999847407452621"/>
      </patternFill>
    </fill>
  </fills>
  <borders count="8">
    <border>
      <left/>
      <right/>
      <top/>
      <bottom/>
      <diagonal/>
    </border>
    <border>
      <left/>
      <right/>
      <top style="thin">
        <color theme="1"/>
      </top>
      <bottom style="thin">
        <color theme="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s>
  <cellStyleXfs count="10">
    <xf numFmtId="0" fontId="0" fillId="0" borderId="0"/>
    <xf numFmtId="0" fontId="2" fillId="2" borderId="3" applyNumberFormat="0" applyAlignment="0" applyProtection="0"/>
    <xf numFmtId="0" fontId="1" fillId="3" borderId="0" applyNumberFormat="0" applyBorder="0" applyAlignment="0" applyProtection="0"/>
    <xf numFmtId="0" fontId="1" fillId="4" borderId="0" applyNumberFormat="0" applyBorder="0" applyAlignment="0" applyProtection="0"/>
    <xf numFmtId="0" fontId="10" fillId="7" borderId="0" applyNumberFormat="0" applyBorder="0" applyAlignment="0" applyProtection="0"/>
    <xf numFmtId="0" fontId="11" fillId="8" borderId="2" applyNumberFormat="0" applyAlignment="0" applyProtection="0"/>
    <xf numFmtId="0" fontId="12" fillId="2" borderId="2" applyNumberFormat="0" applyAlignment="0" applyProtection="0"/>
    <xf numFmtId="0" fontId="1" fillId="9" borderId="4" applyNumberFormat="0" applyFont="0" applyAlignment="0" applyProtection="0"/>
    <xf numFmtId="0" fontId="1" fillId="10" borderId="0" applyNumberFormat="0" applyBorder="0" applyAlignment="0" applyProtection="0"/>
    <xf numFmtId="0" fontId="13" fillId="11" borderId="6" applyNumberFormat="0" applyAlignment="0" applyProtection="0"/>
  </cellStyleXfs>
  <cellXfs count="63">
    <xf numFmtId="0" fontId="0" fillId="0" borderId="0" xfId="0"/>
    <xf numFmtId="0" fontId="0" fillId="0" borderId="0" xfId="0" applyAlignment="1">
      <alignment wrapText="1"/>
    </xf>
    <xf numFmtId="0" fontId="1" fillId="3" borderId="0" xfId="2"/>
    <xf numFmtId="0" fontId="1" fillId="3" borderId="0" xfId="2" applyBorder="1"/>
    <xf numFmtId="164" fontId="0" fillId="0" borderId="0" xfId="0" applyNumberFormat="1"/>
    <xf numFmtId="164" fontId="0" fillId="0" borderId="0" xfId="0" applyNumberFormat="1" applyAlignment="1">
      <alignment wrapText="1"/>
    </xf>
    <xf numFmtId="0" fontId="4" fillId="0" borderId="0" xfId="0" applyFont="1"/>
    <xf numFmtId="0" fontId="0" fillId="5" borderId="0" xfId="0" applyFill="1"/>
    <xf numFmtId="0" fontId="1" fillId="4" borderId="1" xfId="3" applyBorder="1" applyAlignment="1">
      <alignment wrapText="1"/>
    </xf>
    <xf numFmtId="3" fontId="1" fillId="4" borderId="1" xfId="3" applyNumberFormat="1" applyBorder="1" applyAlignment="1">
      <alignment wrapText="1"/>
    </xf>
    <xf numFmtId="0" fontId="1" fillId="4" borderId="4" xfId="3" applyBorder="1" applyAlignment="1">
      <alignment wrapText="1"/>
    </xf>
    <xf numFmtId="3" fontId="1" fillId="4" borderId="4" xfId="3" applyNumberFormat="1" applyBorder="1" applyAlignment="1">
      <alignment wrapText="1"/>
    </xf>
    <xf numFmtId="0" fontId="2" fillId="2" borderId="3" xfId="1" applyAlignment="1">
      <alignment wrapText="1"/>
    </xf>
    <xf numFmtId="0" fontId="0" fillId="5" borderId="0" xfId="0" applyFill="1" applyAlignment="1">
      <alignment wrapText="1"/>
    </xf>
    <xf numFmtId="0" fontId="0" fillId="6" borderId="0" xfId="0" applyFill="1" applyAlignment="1">
      <alignment wrapText="1"/>
    </xf>
    <xf numFmtId="0" fontId="0" fillId="6" borderId="0" xfId="0" applyFill="1"/>
    <xf numFmtId="164" fontId="0" fillId="6" borderId="0" xfId="0" applyNumberFormat="1" applyFill="1"/>
    <xf numFmtId="0" fontId="1" fillId="6" borderId="0" xfId="2" applyNumberFormat="1" applyFill="1"/>
    <xf numFmtId="165" fontId="0" fillId="6" borderId="0" xfId="0" applyNumberFormat="1" applyFill="1"/>
    <xf numFmtId="165" fontId="0" fillId="0" borderId="0" xfId="0" applyNumberFormat="1"/>
    <xf numFmtId="0" fontId="4" fillId="0" borderId="5" xfId="0" applyFont="1" applyBorder="1"/>
    <xf numFmtId="0" fontId="0" fillId="0" borderId="5" xfId="0" applyBorder="1"/>
    <xf numFmtId="0" fontId="1" fillId="3" borderId="5" xfId="2" applyBorder="1"/>
    <xf numFmtId="0" fontId="0" fillId="5" borderId="5" xfId="0" applyFill="1" applyBorder="1"/>
    <xf numFmtId="0" fontId="9" fillId="6" borderId="0" xfId="0" applyFont="1" applyFill="1"/>
    <xf numFmtId="0" fontId="12" fillId="2" borderId="2" xfId="6" applyAlignment="1">
      <alignment wrapText="1"/>
    </xf>
    <xf numFmtId="165" fontId="12" fillId="2" borderId="2" xfId="6" applyNumberFormat="1" applyAlignment="1">
      <alignment wrapText="1"/>
    </xf>
    <xf numFmtId="164" fontId="12" fillId="2" borderId="2" xfId="6" applyNumberFormat="1" applyAlignment="1">
      <alignment wrapText="1"/>
    </xf>
    <xf numFmtId="0" fontId="12" fillId="2" borderId="2" xfId="6"/>
    <xf numFmtId="165" fontId="12" fillId="2" borderId="2" xfId="6" applyNumberFormat="1"/>
    <xf numFmtId="4" fontId="12" fillId="2" borderId="2" xfId="6" applyNumberFormat="1"/>
    <xf numFmtId="0" fontId="1" fillId="10" borderId="0" xfId="8"/>
    <xf numFmtId="164" fontId="12" fillId="2" borderId="2" xfId="6" applyNumberFormat="1"/>
    <xf numFmtId="0" fontId="11" fillId="8" borderId="2" xfId="5" applyAlignment="1">
      <alignment wrapText="1"/>
    </xf>
    <xf numFmtId="0" fontId="3" fillId="9" borderId="4" xfId="7" applyFont="1"/>
    <xf numFmtId="0" fontId="10" fillId="7" borderId="2" xfId="4" applyBorder="1" applyAlignment="1">
      <alignment wrapText="1"/>
    </xf>
    <xf numFmtId="164" fontId="10" fillId="7" borderId="2" xfId="4" applyNumberFormat="1" applyBorder="1" applyAlignment="1">
      <alignment wrapText="1"/>
    </xf>
    <xf numFmtId="164" fontId="11" fillId="8" borderId="2" xfId="5" applyNumberFormat="1" applyAlignment="1">
      <alignment wrapText="1"/>
    </xf>
    <xf numFmtId="165" fontId="11" fillId="8" borderId="2" xfId="5" applyNumberFormat="1" applyAlignment="1">
      <alignment wrapText="1"/>
    </xf>
    <xf numFmtId="0" fontId="10" fillId="7" borderId="0" xfId="4" applyBorder="1" applyAlignment="1">
      <alignment wrapText="1"/>
    </xf>
    <xf numFmtId="0" fontId="10" fillId="7" borderId="0" xfId="4" applyAlignment="1">
      <alignment wrapText="1"/>
    </xf>
    <xf numFmtId="164" fontId="10" fillId="7" borderId="0" xfId="4" applyNumberFormat="1" applyAlignment="1">
      <alignment wrapText="1"/>
    </xf>
    <xf numFmtId="0" fontId="0" fillId="0" borderId="7" xfId="0" applyBorder="1"/>
    <xf numFmtId="3" fontId="0" fillId="0" borderId="0" xfId="0" applyNumberFormat="1"/>
    <xf numFmtId="0" fontId="0" fillId="12" borderId="0" xfId="0" applyFill="1"/>
    <xf numFmtId="0" fontId="3" fillId="0" borderId="0" xfId="0" applyFont="1"/>
    <xf numFmtId="0" fontId="0" fillId="4" borderId="4" xfId="3" applyFont="1" applyBorder="1" applyAlignment="1">
      <alignment wrapText="1"/>
    </xf>
    <xf numFmtId="0" fontId="0" fillId="4" borderId="1" xfId="3" applyFont="1" applyBorder="1" applyAlignment="1">
      <alignment wrapText="1"/>
    </xf>
    <xf numFmtId="0" fontId="0" fillId="9" borderId="4" xfId="7" applyFont="1"/>
    <xf numFmtId="165" fontId="0" fillId="9" borderId="4" xfId="7" applyNumberFormat="1" applyFont="1"/>
    <xf numFmtId="0" fontId="13" fillId="11" borderId="6" xfId="9" applyAlignment="1">
      <alignment wrapText="1"/>
    </xf>
    <xf numFmtId="0" fontId="1" fillId="4" borderId="2" xfId="3" applyBorder="1" applyAlignment="1"/>
    <xf numFmtId="3" fontId="1" fillId="4" borderId="2" xfId="3" applyNumberFormat="1" applyBorder="1" applyAlignment="1"/>
    <xf numFmtId="2" fontId="9" fillId="6" borderId="0" xfId="0" applyNumberFormat="1" applyFont="1" applyFill="1"/>
    <xf numFmtId="2" fontId="0" fillId="6" borderId="0" xfId="0" applyNumberFormat="1" applyFill="1" applyAlignment="1">
      <alignment wrapText="1"/>
    </xf>
    <xf numFmtId="2" fontId="0" fillId="6" borderId="0" xfId="0" applyNumberFormat="1" applyFill="1"/>
    <xf numFmtId="2" fontId="1" fillId="6" borderId="0" xfId="2" applyNumberFormat="1" applyFill="1"/>
    <xf numFmtId="2" fontId="11" fillId="8" borderId="2" xfId="5" applyNumberFormat="1" applyAlignment="1">
      <alignment wrapText="1"/>
    </xf>
    <xf numFmtId="2" fontId="0" fillId="0" borderId="0" xfId="0" applyNumberFormat="1"/>
    <xf numFmtId="2" fontId="1" fillId="10" borderId="0" xfId="8" applyNumberFormat="1"/>
    <xf numFmtId="0" fontId="19" fillId="0" borderId="0" xfId="0" applyFont="1"/>
    <xf numFmtId="0" fontId="3" fillId="0" borderId="0" xfId="0" applyFont="1" applyAlignment="1">
      <alignment horizontal="left" vertical="top" shrinkToFit="1"/>
    </xf>
    <xf numFmtId="0" fontId="13" fillId="11" borderId="6" xfId="9"/>
  </cellXfs>
  <cellStyles count="10">
    <cellStyle name="20% - Accent3" xfId="2" builtinId="38"/>
    <cellStyle name="40% - Accent3" xfId="8" builtinId="39"/>
    <cellStyle name="40% - Accent4" xfId="3" builtinId="43"/>
    <cellStyle name="Calculation" xfId="6" builtinId="22"/>
    <cellStyle name="Check Cell" xfId="9" builtinId="23"/>
    <cellStyle name="Good" xfId="4" builtinId="26"/>
    <cellStyle name="Input" xfId="5" builtinId="20"/>
    <cellStyle name="Normal" xfId="0" builtinId="0"/>
    <cellStyle name="Note" xfId="7" builtinId="10"/>
    <cellStyle name="Output" xfId="1" builtinId="21"/>
  </cellStyles>
  <dxfs count="33">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border outline="0">
        <bottom style="thin">
          <color indexed="64"/>
        </bottom>
      </border>
    </dxf>
    <dxf>
      <alignment horizontal="general" vertical="bottom" textRotation="0" wrapText="0" indent="0" justifyLastLine="0" shrinkToFit="0" readingOrder="0"/>
    </dxf>
  </dxfs>
  <tableStyles count="0" defaultTableStyle="TableStyleMedium2" defaultPivotStyle="PivotStyleLight16"/>
  <colors>
    <mruColors>
      <color rgb="FFD7AAFC"/>
      <color rgb="FFF8AECF"/>
      <color rgb="FFBAF3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198120</xdr:colOff>
      <xdr:row>1</xdr:row>
      <xdr:rowOff>19050</xdr:rowOff>
    </xdr:from>
    <xdr:to>
      <xdr:col>11</xdr:col>
      <xdr:colOff>137160</xdr:colOff>
      <xdr:row>65</xdr:row>
      <xdr:rowOff>114300</xdr:rowOff>
    </xdr:to>
    <xdr:sp macro="" textlink="">
      <xdr:nvSpPr>
        <xdr:cNvPr id="2" name="TextBox 1">
          <a:extLst>
            <a:ext uri="{FF2B5EF4-FFF2-40B4-BE49-F238E27FC236}">
              <a16:creationId xmlns:a16="http://schemas.microsoft.com/office/drawing/2014/main" id="{2E80BDEC-A318-BA26-76A4-40359EA70A7A}"/>
            </a:ext>
          </a:extLst>
        </xdr:cNvPr>
        <xdr:cNvSpPr txBox="1"/>
      </xdr:nvSpPr>
      <xdr:spPr>
        <a:xfrm>
          <a:off x="198120" y="201930"/>
          <a:ext cx="6644640" cy="11799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Instructions and Important Information for Using the </a:t>
          </a:r>
        </a:p>
        <a:p>
          <a:pPr marL="0" marR="0" algn="ctr">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Native Seed Mix Calculation Worksheet</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This worksheet was designed so you can adapt the worksheet to your needs. There are no macros in the worksheet and all calculations are open for you to inspect and adapt to your needs. Below are ways to adapt the worksheet to your needs. </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Use the Working Master Worksheet to start your mix calculations. If as you design your mix and need an unaltered worksheet make a copy of the Original Master Worksheet to start new calculations. </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Information on column headers and coding can be found by hovering over the headers, so a comment box pops up. </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Instructions for the FWS ND and SD Native Seed Mix Calculation Worksheet August 2023</a:t>
          </a:r>
        </a:p>
        <a:p>
          <a:pPr marL="342900" marR="0" lvl="0" indent="-342900">
            <a:lnSpc>
              <a:spcPct val="107000"/>
            </a:lnSpc>
            <a:buFont typeface="Symbol" panose="05050102010706020507" pitchFamily="18" charset="2"/>
            <a:buChar char=""/>
          </a:pPr>
          <a:r>
            <a:rPr lang="en-US" sz="1200">
              <a:effectLst/>
              <a:latin typeface="Arial" panose="020B0604020202020204" pitchFamily="34" charset="0"/>
              <a:ea typeface="Calibri" panose="020F0502020204030204" pitchFamily="34" charset="0"/>
              <a:cs typeface="Arial" panose="020B0604020202020204" pitchFamily="34" charset="0"/>
            </a:rPr>
            <a:t>Yellow denotes information that is input from the pick list worksheets</a:t>
          </a:r>
        </a:p>
        <a:p>
          <a:pPr marL="342900" marR="0" lvl="0" indent="-342900">
            <a:lnSpc>
              <a:spcPct val="107000"/>
            </a:lnSpc>
            <a:buFont typeface="Symbol" panose="05050102010706020507" pitchFamily="18" charset="2"/>
            <a:buChar char=""/>
          </a:pPr>
          <a:r>
            <a:rPr lang="en-US" sz="1200">
              <a:effectLst/>
              <a:latin typeface="Arial" panose="020B0604020202020204" pitchFamily="34" charset="0"/>
              <a:ea typeface="Calibri" panose="020F0502020204030204" pitchFamily="34" charset="0"/>
              <a:cs typeface="Arial" panose="020B0604020202020204" pitchFamily="34" charset="0"/>
            </a:rPr>
            <a:t>Green headers denote information that the user inputs</a:t>
          </a:r>
        </a:p>
        <a:p>
          <a:pPr marL="342900" marR="0" lvl="0" indent="-342900">
            <a:lnSpc>
              <a:spcPct val="107000"/>
            </a:lnSpc>
            <a:buFont typeface="Symbol" panose="05050102010706020507" pitchFamily="18" charset="2"/>
            <a:buChar char=""/>
          </a:pPr>
          <a:r>
            <a:rPr lang="en-US" sz="1200">
              <a:effectLst/>
              <a:latin typeface="Arial" panose="020B0604020202020204" pitchFamily="34" charset="0"/>
              <a:ea typeface="Calibri" panose="020F0502020204030204" pitchFamily="34" charset="0"/>
              <a:cs typeface="Arial" panose="020B0604020202020204" pitchFamily="34" charset="0"/>
            </a:rPr>
            <a:t>Orange headers and cells are calculated and the formulas in the cells or cells in the columns should not be deleted</a:t>
          </a:r>
        </a:p>
        <a:p>
          <a:pPr marL="342900" marR="0" lvl="0" indent="-342900">
            <a:lnSpc>
              <a:spcPct val="107000"/>
            </a:lnSpc>
            <a:spcAft>
              <a:spcPts val="800"/>
            </a:spcAft>
            <a:buFont typeface="Symbol" panose="05050102010706020507" pitchFamily="18" charset="2"/>
            <a:buChar char=""/>
          </a:pPr>
          <a:r>
            <a:rPr lang="en-US" sz="1200">
              <a:effectLst/>
              <a:latin typeface="Arial" panose="020B0604020202020204" pitchFamily="34" charset="0"/>
              <a:ea typeface="Calibri" panose="020F0502020204030204" pitchFamily="34" charset="0"/>
              <a:cs typeface="Arial" panose="020B0604020202020204" pitchFamily="34" charset="0"/>
            </a:rPr>
            <a:t>Gray headers denote calculated cells where the calculated value can be replaced with an inputed value of the desired seeds/sqft or PLS/ac</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Note: </a:t>
          </a:r>
        </a:p>
        <a:p>
          <a:pPr marL="342900" marR="0" lvl="0" indent="-342900">
            <a:lnSpc>
              <a:spcPct val="107000"/>
            </a:lnSpc>
            <a:buFont typeface="Symbol" panose="05050102010706020507" pitchFamily="18" charset="2"/>
            <a:buChar char=""/>
          </a:pPr>
          <a:r>
            <a:rPr lang="en-US" sz="1200">
              <a:effectLst/>
              <a:latin typeface="Arial" panose="020B0604020202020204" pitchFamily="34" charset="0"/>
              <a:ea typeface="Calibri" panose="020F0502020204030204" pitchFamily="34" charset="0"/>
              <a:cs typeface="Arial" panose="020B0604020202020204" pitchFamily="34" charset="0"/>
            </a:rPr>
            <a:t>You can design the native seed mix using seeds/sqft or PLS/ac, no need to do both. </a:t>
          </a:r>
        </a:p>
        <a:p>
          <a:pPr marL="342900" marR="0" lvl="0" indent="-342900">
            <a:lnSpc>
              <a:spcPct val="107000"/>
            </a:lnSpc>
            <a:spcAft>
              <a:spcPts val="800"/>
            </a:spcAft>
            <a:buFont typeface="Symbol" panose="05050102010706020507" pitchFamily="18" charset="2"/>
            <a:buChar char=""/>
          </a:pPr>
          <a:r>
            <a:rPr lang="en-US" sz="1200">
              <a:effectLst/>
              <a:latin typeface="Arial" panose="020B0604020202020204" pitchFamily="34" charset="0"/>
              <a:ea typeface="Calibri" panose="020F0502020204030204" pitchFamily="34" charset="0"/>
              <a:cs typeface="Arial" panose="020B0604020202020204" pitchFamily="34" charset="0"/>
            </a:rPr>
            <a:t>Full Rates were taken from NRCS native and pollinator seed mix recommendations.</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Steps:</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1. Select from the Grass and Forb pick lists the species you want in the native seed mix and paste those into the Working Master Worksheet including the Full Rate seeding rates. If a different set of species is desired you can delete and add species along with other needed inputs at any stage in calculating the seed mix. </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2. Input the desired percentage of the mix for each species. At the top are the total percent of the mix for grass and forb separately and together.</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3. Some species do not have a recommended Full Rate seeding information. For those species with missing rates you need to estimate the desired rate so a calculation within the mix can be made. This goes for both seeds/sqft and PLS/ac (you can skip estimating PLS/ac if only using seeds/sqft to design mix).</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4. If the percentages are not meeting the desired seed mix you can adjust either the percentage of the mix (step 2), adjust the Full Rate seeding information (step 3), or input the desired seeds or PLS/ac in the cells under the gray header column. </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5. Input the acres for the seeding site.</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6. Input the cost PLS lb and seed source.</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7. If broadcasting input the broadcast adjustment factor and the PLS needed and cost will update. </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Ways to adapt the worksheet are:</a:t>
          </a:r>
        </a:p>
        <a:p>
          <a:pPr marL="342900" marR="0" lvl="0" indent="-342900">
            <a:lnSpc>
              <a:spcPct val="107000"/>
            </a:lnSpc>
            <a:buFont typeface="Symbol" panose="05050102010706020507" pitchFamily="18" charset="2"/>
            <a:buChar char=""/>
          </a:pPr>
          <a:r>
            <a:rPr lang="en-US" sz="1200">
              <a:effectLst/>
              <a:latin typeface="Arial" panose="020B0604020202020204" pitchFamily="34" charset="0"/>
              <a:ea typeface="Calibri" panose="020F0502020204030204" pitchFamily="34" charset="0"/>
              <a:cs typeface="Arial" panose="020B0604020202020204" pitchFamily="34" charset="0"/>
            </a:rPr>
            <a:t>You can use the filter on the Comments, MLRA, and other columns in the pick lists to select or even remove plants that have certain characteristics of importance. You can make a copy of the filtered pick list and save it to another worksheet for use at a later date. </a:t>
          </a:r>
        </a:p>
        <a:p>
          <a:pPr marL="342900" marR="0" lvl="0" indent="-342900">
            <a:lnSpc>
              <a:spcPct val="107000"/>
            </a:lnSpc>
            <a:buFont typeface="Symbol" panose="05050102010706020507" pitchFamily="18" charset="2"/>
            <a:buChar char=""/>
          </a:pPr>
          <a:r>
            <a:rPr lang="en-US" sz="1200">
              <a:effectLst/>
              <a:latin typeface="Arial" panose="020B0604020202020204" pitchFamily="34" charset="0"/>
              <a:ea typeface="Calibri" panose="020F0502020204030204" pitchFamily="34" charset="0"/>
              <a:cs typeface="Arial" panose="020B0604020202020204" pitchFamily="34" charset="0"/>
            </a:rPr>
            <a:t>You can copy the Working Master Worksheet to another worksheet with a desired mix/s for later use. </a:t>
          </a:r>
        </a:p>
        <a:p>
          <a:pPr marL="342900" marR="0" lvl="0" indent="-342900">
            <a:lnSpc>
              <a:spcPct val="107000"/>
            </a:lnSpc>
            <a:buFont typeface="Symbol" panose="05050102010706020507" pitchFamily="18" charset="2"/>
            <a:buChar char=""/>
          </a:pPr>
          <a:r>
            <a:rPr lang="en-US" sz="1200">
              <a:effectLst/>
              <a:latin typeface="Arial" panose="020B0604020202020204" pitchFamily="34" charset="0"/>
              <a:ea typeface="Calibri" panose="020F0502020204030204" pitchFamily="34" charset="0"/>
              <a:cs typeface="Arial" panose="020B0604020202020204" pitchFamily="34" charset="0"/>
            </a:rPr>
            <a:t>Add species to the pick list or columns with information such as prices or spike species. You can copy the changed pick list to another worksheet to ease the process of selecting species. </a:t>
          </a:r>
        </a:p>
        <a:p>
          <a:pPr marL="45720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 </a:t>
          </a:r>
        </a:p>
        <a:p>
          <a:pPr marL="22860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Worksheet developed by Jack Norland, NDSU</a:t>
          </a:r>
        </a:p>
        <a:p>
          <a:pPr marL="0" marR="0">
            <a:lnSpc>
              <a:spcPct val="107000"/>
            </a:lnSpc>
            <a:spcAft>
              <a:spcPts val="800"/>
            </a:spcAft>
            <a:buNone/>
          </a:pPr>
          <a:r>
            <a:rPr lang="en-US" sz="1200">
              <a:effectLst/>
              <a:latin typeface="Arial" panose="020B0604020202020204" pitchFamily="34" charset="0"/>
              <a:ea typeface="Calibri" panose="020F0502020204030204" pitchFamily="34" charset="0"/>
              <a:cs typeface="Arial" panose="020B0604020202020204" pitchFamily="34" charset="0"/>
            </a:rPr>
            <a:t>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7620</xdr:rowOff>
    </xdr:from>
    <xdr:ext cx="9098280" cy="33322260"/>
    <xdr:sp macro="" textlink="">
      <xdr:nvSpPr>
        <xdr:cNvPr id="2" name="TextBox 1">
          <a:extLst>
            <a:ext uri="{FF2B5EF4-FFF2-40B4-BE49-F238E27FC236}">
              <a16:creationId xmlns:a16="http://schemas.microsoft.com/office/drawing/2014/main" id="{6DACE663-03C8-F4F0-05B6-C75A41075903}"/>
            </a:ext>
          </a:extLst>
        </xdr:cNvPr>
        <xdr:cNvSpPr txBox="1"/>
      </xdr:nvSpPr>
      <xdr:spPr>
        <a:xfrm>
          <a:off x="0" y="190500"/>
          <a:ext cx="9098280" cy="33322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buNone/>
          </a:pPr>
          <a:r>
            <a:rPr lang="en-US" sz="1200">
              <a:solidFill>
                <a:srgbClr val="000000"/>
              </a:solidFill>
              <a:effectLst/>
              <a:latin typeface="Arial" panose="020B0604020202020204" pitchFamily="34" charset="0"/>
              <a:ea typeface="Aptos" panose="020B0004020202020204" pitchFamily="34" charset="0"/>
            </a:rPr>
            <a:t>Updated 11/13/24 Developed by Jack Norland, NDSU, 2023 </a:t>
          </a:r>
          <a:endParaRPr lang="en-US" sz="1200">
            <a:solidFill>
              <a:srgbClr val="000000"/>
            </a:solidFill>
            <a:effectLst/>
            <a:latin typeface="Calibri" panose="020F0502020204030204" pitchFamily="34" charset="0"/>
            <a:ea typeface="Aptos" panose="020B0004020202020204" pitchFamily="34" charset="0"/>
          </a:endParaRPr>
        </a:p>
        <a:p>
          <a:pPr marL="0" marR="0">
            <a:buNone/>
          </a:pPr>
          <a:r>
            <a:rPr lang="en-US" sz="1200">
              <a:solidFill>
                <a:srgbClr val="000000"/>
              </a:solidFill>
              <a:effectLst/>
              <a:latin typeface="Arial" panose="020B0604020202020204" pitchFamily="34" charset="0"/>
              <a:ea typeface="Aptos" panose="020B0004020202020204" pitchFamily="34" charset="0"/>
            </a:rPr>
            <a:t> </a:t>
          </a:r>
          <a:endParaRPr lang="en-US" sz="1200">
            <a:solidFill>
              <a:srgbClr val="000000"/>
            </a:solidFill>
            <a:effectLst/>
            <a:latin typeface="Calibri" panose="020F0502020204030204" pitchFamily="34" charset="0"/>
            <a:ea typeface="Aptos" panose="020B0004020202020204" pitchFamily="34" charset="0"/>
          </a:endParaRPr>
        </a:p>
        <a:p>
          <a:pPr marL="0" marR="0">
            <a:buNone/>
          </a:pPr>
          <a:r>
            <a:rPr lang="en-US" sz="1200">
              <a:solidFill>
                <a:srgbClr val="2E5395"/>
              </a:solidFill>
              <a:effectLst/>
              <a:latin typeface="Arial" panose="020B0604020202020204" pitchFamily="34" charset="0"/>
              <a:ea typeface="Aptos" panose="020B0004020202020204" pitchFamily="34" charset="0"/>
            </a:rPr>
            <a:t>Instructions for Using the Native Seed Mix Calculator </a:t>
          </a:r>
          <a:endParaRPr lang="en-US" sz="1200">
            <a:solidFill>
              <a:srgbClr val="000000"/>
            </a:solidFill>
            <a:effectLst/>
            <a:latin typeface="Calibri" panose="020F0502020204030204" pitchFamily="34" charset="0"/>
            <a:ea typeface="Aptos" panose="020B0004020202020204" pitchFamily="34" charset="0"/>
          </a:endParaRPr>
        </a:p>
        <a:p>
          <a:pPr marL="0" marR="0">
            <a:buNone/>
          </a:pPr>
          <a:r>
            <a:rPr lang="en-US" sz="1200">
              <a:solidFill>
                <a:srgbClr val="000000"/>
              </a:solidFill>
              <a:effectLst/>
              <a:latin typeface="Arial" panose="020B0604020202020204" pitchFamily="34" charset="0"/>
              <a:ea typeface="Aptos" panose="020B0004020202020204" pitchFamily="34" charset="0"/>
            </a:rPr>
            <a:t>This Excel workbook is designed to support seed mix formulation, helping you calculate the pounds of seed needed for purchase and estimate costs. The worksheets contain no macros, providing flexibility to adjust calculations as needed. All calculations are open, allowing you to review, adapt, and refine mixes as desired. </a:t>
          </a:r>
          <a:r>
            <a:rPr lang="en-US" sz="1200" b="1" i="1">
              <a:solidFill>
                <a:srgbClr val="000000"/>
              </a:solidFill>
              <a:effectLst/>
              <a:latin typeface="Arial" panose="020B0604020202020204" pitchFamily="34" charset="0"/>
              <a:ea typeface="Aptos" panose="020B0004020202020204" pitchFamily="34" charset="0"/>
            </a:rPr>
            <a:t>Be sure to work from the "Working Master Worksheet" while preserving the "Original Master Worksheet" as an unaltered reference. </a:t>
          </a:r>
          <a:endParaRPr lang="en-US" sz="1200">
            <a:solidFill>
              <a:srgbClr val="000000"/>
            </a:solidFill>
            <a:effectLst/>
            <a:latin typeface="Calibri" panose="020F0502020204030204" pitchFamily="34" charset="0"/>
            <a:ea typeface="Aptos" panose="020B0004020202020204" pitchFamily="34" charset="0"/>
          </a:endParaRPr>
        </a:p>
        <a:p>
          <a:pPr marL="0" marR="0">
            <a:buNone/>
          </a:pPr>
          <a:r>
            <a:rPr lang="en-US" sz="1200">
              <a:solidFill>
                <a:srgbClr val="2E5395"/>
              </a:solidFill>
              <a:effectLst/>
              <a:latin typeface="Arial" panose="020B0604020202020204" pitchFamily="34" charset="0"/>
              <a:ea typeface="Aptos" panose="020B0004020202020204" pitchFamily="34" charset="0"/>
            </a:rPr>
            <a:t>Navigating the worksheets: </a:t>
          </a:r>
          <a:endParaRPr lang="en-US" sz="1200">
            <a:solidFill>
              <a:srgbClr val="000000"/>
            </a:solidFill>
            <a:effectLst/>
            <a:latin typeface="Calibri" panose="020F0502020204030204" pitchFamily="34" charset="0"/>
            <a:ea typeface="Aptos" panose="020B0004020202020204" pitchFamily="34" charset="0"/>
          </a:endParaRPr>
        </a:p>
        <a:p>
          <a:pPr marL="800100" marR="0" lvl="1" indent="-342900">
            <a:buFont typeface="Symbol" panose="05050102010706020507" pitchFamily="18" charset="2"/>
            <a:buChar char=""/>
          </a:pPr>
          <a:r>
            <a:rPr lang="en-US" sz="1200">
              <a:solidFill>
                <a:srgbClr val="000000"/>
              </a:solidFill>
              <a:effectLst/>
              <a:latin typeface="Arial" panose="020B0604020202020204" pitchFamily="34" charset="0"/>
              <a:ea typeface="Aptos" panose="020B0004020202020204" pitchFamily="34" charset="0"/>
            </a:rPr>
            <a:t>Information on column headers and coding can be found by hovering over the headers and reading the comment box pops up. </a:t>
          </a:r>
          <a:endParaRPr lang="en-US" sz="1200">
            <a:solidFill>
              <a:srgbClr val="000000"/>
            </a:solidFill>
            <a:effectLst/>
            <a:latin typeface="Calibri" panose="020F0502020204030204" pitchFamily="34" charset="0"/>
            <a:ea typeface="Aptos" panose="020B0004020202020204" pitchFamily="34" charset="0"/>
          </a:endParaRPr>
        </a:p>
        <a:p>
          <a:pPr marL="742950" marR="0" lvl="1" indent="-285750">
            <a:buFont typeface="Calibri" panose="020F0502020204030204" pitchFamily="34" charset="0"/>
            <a:buChar char="•"/>
          </a:pPr>
          <a:r>
            <a:rPr lang="en-US" sz="1200">
              <a:solidFill>
                <a:srgbClr val="000000"/>
              </a:solidFill>
              <a:effectLst/>
              <a:latin typeface="Arial" panose="020B0604020202020204" pitchFamily="34" charset="0"/>
              <a:ea typeface="Aptos" panose="020B0004020202020204" pitchFamily="34" charset="0"/>
            </a:rPr>
            <a:t>Yellow shaded headers denote information that is input from the “Grass pick list” and “Forb pick list” worksheets. </a:t>
          </a:r>
          <a:endParaRPr lang="en-US" sz="1200">
            <a:solidFill>
              <a:srgbClr val="000000"/>
            </a:solidFill>
            <a:effectLst/>
            <a:latin typeface="Calibri" panose="020F0502020204030204" pitchFamily="34" charset="0"/>
            <a:ea typeface="Aptos" panose="020B0004020202020204" pitchFamily="34" charset="0"/>
          </a:endParaRPr>
        </a:p>
        <a:p>
          <a:pPr marL="742950" marR="0" lvl="1" indent="-285750">
            <a:buFont typeface="Calibri" panose="020F0502020204030204" pitchFamily="34" charset="0"/>
            <a:buChar char="•"/>
          </a:pPr>
          <a:r>
            <a:rPr lang="en-US" sz="1200">
              <a:solidFill>
                <a:srgbClr val="000000"/>
              </a:solidFill>
              <a:effectLst/>
              <a:latin typeface="Arial" panose="020B0604020202020204" pitchFamily="34" charset="0"/>
              <a:ea typeface="Aptos" panose="020B0004020202020204" pitchFamily="34" charset="0"/>
            </a:rPr>
            <a:t>Green shaded headers denote information that the user inputs. </a:t>
          </a:r>
          <a:endParaRPr lang="en-US" sz="1200">
            <a:solidFill>
              <a:srgbClr val="000000"/>
            </a:solidFill>
            <a:effectLst/>
            <a:latin typeface="Calibri" panose="020F0502020204030204" pitchFamily="34" charset="0"/>
            <a:ea typeface="Aptos" panose="020B0004020202020204" pitchFamily="34" charset="0"/>
          </a:endParaRPr>
        </a:p>
        <a:p>
          <a:pPr marL="742950" marR="0" lvl="1" indent="-285750">
            <a:buFont typeface="Calibri" panose="020F0502020204030204" pitchFamily="34" charset="0"/>
            <a:buChar char="•"/>
          </a:pPr>
          <a:r>
            <a:rPr lang="en-US" sz="1200">
              <a:solidFill>
                <a:srgbClr val="000000"/>
              </a:solidFill>
              <a:effectLst/>
              <a:latin typeface="Arial" panose="020B0604020202020204" pitchFamily="34" charset="0"/>
              <a:ea typeface="Aptos" panose="020B0004020202020204" pitchFamily="34" charset="0"/>
            </a:rPr>
            <a:t>Orange shaded headers denote cells with formulas that are calculated from the previous two bullets. </a:t>
          </a:r>
          <a:r>
            <a:rPr lang="en-US" sz="1200" b="1" i="1">
              <a:solidFill>
                <a:srgbClr val="000000"/>
              </a:solidFill>
              <a:effectLst/>
              <a:latin typeface="Arial" panose="020B0604020202020204" pitchFamily="34" charset="0"/>
              <a:ea typeface="Aptos" panose="020B0004020202020204" pitchFamily="34" charset="0"/>
            </a:rPr>
            <a:t>The formulas in the cells or cells in the columns should not be deleted</a:t>
          </a:r>
          <a:r>
            <a:rPr lang="en-US" sz="1200" i="1">
              <a:solidFill>
                <a:srgbClr val="000000"/>
              </a:solidFill>
              <a:effectLst/>
              <a:latin typeface="Arial" panose="020B0604020202020204" pitchFamily="34" charset="0"/>
              <a:ea typeface="Aptos" panose="020B0004020202020204" pitchFamily="34" charset="0"/>
            </a:rPr>
            <a:t>. </a:t>
          </a:r>
          <a:endParaRPr lang="en-US" sz="1200">
            <a:solidFill>
              <a:srgbClr val="000000"/>
            </a:solidFill>
            <a:effectLst/>
            <a:latin typeface="Calibri" panose="020F0502020204030204" pitchFamily="34" charset="0"/>
            <a:ea typeface="Aptos" panose="020B0004020202020204" pitchFamily="34" charset="0"/>
          </a:endParaRPr>
        </a:p>
        <a:p>
          <a:pPr marL="742950" marR="0" lvl="1" indent="-285750">
            <a:buFont typeface="Calibri" panose="020F0502020204030204" pitchFamily="34" charset="0"/>
            <a:buChar char="•"/>
          </a:pPr>
          <a:r>
            <a:rPr lang="en-US" sz="1200">
              <a:solidFill>
                <a:srgbClr val="000000"/>
              </a:solidFill>
              <a:effectLst/>
              <a:latin typeface="Arial" panose="020B0604020202020204" pitchFamily="34" charset="0"/>
              <a:ea typeface="Aptos" panose="020B0004020202020204" pitchFamily="34" charset="0"/>
            </a:rPr>
            <a:t>Gray shaded headers denote calculated cells where the calculated value can be replaced with an inputted value of the desired seeds/sqft or PLS/ac (e.g., column M, rows 7-28). </a:t>
          </a:r>
          <a:endParaRPr lang="en-US" sz="1200">
            <a:solidFill>
              <a:srgbClr val="000000"/>
            </a:solidFill>
            <a:effectLst/>
            <a:latin typeface="Calibri" panose="020F0502020204030204" pitchFamily="34" charset="0"/>
            <a:ea typeface="Aptos" panose="020B0004020202020204" pitchFamily="34" charset="0"/>
          </a:endParaRPr>
        </a:p>
        <a:p>
          <a:pPr marL="742950" marR="0" lvl="1" indent="-285750">
            <a:buFont typeface="Calibri" panose="020F0502020204030204" pitchFamily="34" charset="0"/>
            <a:buChar char="•"/>
          </a:pPr>
          <a:r>
            <a:rPr lang="en-US" sz="1200">
              <a:solidFill>
                <a:srgbClr val="000000"/>
              </a:solidFill>
              <a:effectLst/>
              <a:latin typeface="Arial" panose="020B0604020202020204" pitchFamily="34" charset="0"/>
              <a:ea typeface="Aptos" panose="020B0004020202020204" pitchFamily="34" charset="0"/>
            </a:rPr>
            <a:t>You can design the seed mix using seeds/sqft OR PLS/ac (no need to do both). </a:t>
          </a:r>
          <a:endParaRPr lang="en-US" sz="1200">
            <a:solidFill>
              <a:srgbClr val="000000"/>
            </a:solidFill>
            <a:effectLst/>
            <a:latin typeface="Calibri" panose="020F0502020204030204" pitchFamily="34" charset="0"/>
            <a:ea typeface="Aptos" panose="020B0004020202020204" pitchFamily="34" charset="0"/>
          </a:endParaRPr>
        </a:p>
        <a:p>
          <a:pPr marL="742950" marR="0" lvl="1" indent="-285750">
            <a:buFont typeface="Calibri" panose="020F0502020204030204" pitchFamily="34" charset="0"/>
            <a:buChar char="•"/>
          </a:pPr>
          <a:r>
            <a:rPr lang="en-US" sz="1200">
              <a:solidFill>
                <a:srgbClr val="000000"/>
              </a:solidFill>
              <a:effectLst/>
              <a:latin typeface="Arial" panose="020B0604020202020204" pitchFamily="34" charset="0"/>
              <a:ea typeface="Aptos" panose="020B0004020202020204" pitchFamily="34" charset="0"/>
            </a:rPr>
            <a:t>Full seeding Rates were taken from NRCS native and pollinator seed mix recommendations. </a:t>
          </a:r>
          <a:endParaRPr lang="en-US" sz="1200">
            <a:solidFill>
              <a:srgbClr val="000000"/>
            </a:solidFill>
            <a:effectLst/>
            <a:latin typeface="Calibri" panose="020F0502020204030204" pitchFamily="34" charset="0"/>
            <a:ea typeface="Aptos" panose="020B0004020202020204" pitchFamily="34" charset="0"/>
          </a:endParaRPr>
        </a:p>
        <a:p>
          <a:pPr marL="742950" marR="0" lvl="1" indent="-285750">
            <a:buFont typeface="Calibri" panose="020F0502020204030204" pitchFamily="34" charset="0"/>
            <a:buChar char="•"/>
          </a:pPr>
          <a:r>
            <a:rPr lang="en-US" sz="1200" b="1">
              <a:solidFill>
                <a:srgbClr val="000000"/>
              </a:solidFill>
              <a:effectLst/>
              <a:latin typeface="Arial" panose="020B0604020202020204" pitchFamily="34" charset="0"/>
              <a:ea typeface="Aptos" panose="020B0004020202020204" pitchFamily="34" charset="0"/>
            </a:rPr>
            <a:t>The seed vendors usually want the information in the following columns: A, B, and K or T. </a:t>
          </a:r>
          <a:endParaRPr lang="en-US" sz="1200">
            <a:solidFill>
              <a:srgbClr val="000000"/>
            </a:solidFill>
            <a:effectLst/>
            <a:latin typeface="Calibri" panose="020F0502020204030204" pitchFamily="34" charset="0"/>
            <a:ea typeface="Aptos" panose="020B0004020202020204" pitchFamily="34" charset="0"/>
          </a:endParaRPr>
        </a:p>
        <a:p>
          <a:pPr marL="742950" marR="0" lvl="1" indent="-285750">
            <a:buFont typeface="Calibri" panose="020F0502020204030204" pitchFamily="34" charset="0"/>
            <a:buChar char="•"/>
          </a:pPr>
          <a:r>
            <a:rPr lang="en-US" sz="1200">
              <a:solidFill>
                <a:srgbClr val="000000"/>
              </a:solidFill>
              <a:effectLst/>
              <a:latin typeface="Arial" panose="020B0604020202020204" pitchFamily="34" charset="0"/>
              <a:ea typeface="Aptos" panose="020B0004020202020204" pitchFamily="34" charset="0"/>
            </a:rPr>
            <a:t>When there are columns with filters, you can click on the small arrow and see a drop down to check or uncheck the items you do or do not want included in the list under the respective column. You can make a copy of the filtered pick list and save it to another worksheet for use at a later date. </a:t>
          </a:r>
          <a:endParaRPr lang="en-US" sz="1200">
            <a:solidFill>
              <a:srgbClr val="000000"/>
            </a:solidFill>
            <a:effectLst/>
            <a:latin typeface="Calibri" panose="020F0502020204030204" pitchFamily="34" charset="0"/>
            <a:ea typeface="Aptos" panose="020B0004020202020204" pitchFamily="34" charset="0"/>
          </a:endParaRPr>
        </a:p>
        <a:p>
          <a:pPr marL="742950" marR="0" lvl="1" indent="-285750">
            <a:buFont typeface="Calibri" panose="020F0502020204030204" pitchFamily="34" charset="0"/>
            <a:buChar char="•"/>
          </a:pPr>
          <a:r>
            <a:rPr lang="en-US" sz="1200">
              <a:solidFill>
                <a:srgbClr val="000000"/>
              </a:solidFill>
              <a:effectLst/>
              <a:latin typeface="Arial" panose="020B0604020202020204" pitchFamily="34" charset="0"/>
              <a:ea typeface="Aptos" panose="020B0004020202020204" pitchFamily="34" charset="0"/>
            </a:rPr>
            <a:t>Some species do not have a recommended Full Rate seeding information. For those species with missing rates you need to estimate the desired rate so a calculation within the mix can be made. </a:t>
          </a:r>
          <a:endParaRPr lang="en-US" sz="1200">
            <a:solidFill>
              <a:srgbClr val="000000"/>
            </a:solidFill>
            <a:effectLst/>
            <a:latin typeface="Calibri" panose="020F0502020204030204" pitchFamily="34" charset="0"/>
            <a:ea typeface="Aptos" panose="020B0004020202020204" pitchFamily="34" charset="0"/>
          </a:endParaRPr>
        </a:p>
        <a:p>
          <a:pPr marL="742950" marR="0" lvl="1" indent="-285750">
            <a:buFont typeface="Calibri" panose="020F0502020204030204" pitchFamily="34" charset="0"/>
            <a:buChar char="•"/>
          </a:pPr>
          <a:r>
            <a:rPr lang="en-US" sz="1200">
              <a:solidFill>
                <a:srgbClr val="000000"/>
              </a:solidFill>
              <a:effectLst/>
              <a:latin typeface="Arial" panose="020B0604020202020204" pitchFamily="34" charset="0"/>
              <a:ea typeface="Aptos" panose="020B0004020202020204" pitchFamily="34" charset="0"/>
            </a:rPr>
            <a:t>If you want to go over 100% in the mix (e.g., if you are doing a spike seed) you can adjust either the percentage of the mix (column F), the “Full Rate” seeding information (columns D or E), or input the desired “Seeds/sqft” or “PLS/ac” cells in column G or Q. </a:t>
          </a:r>
          <a:endParaRPr lang="en-US" sz="1200">
            <a:solidFill>
              <a:srgbClr val="000000"/>
            </a:solidFill>
            <a:effectLst/>
            <a:latin typeface="Calibri" panose="020F0502020204030204" pitchFamily="34" charset="0"/>
            <a:ea typeface="Aptos" panose="020B0004020202020204" pitchFamily="34" charset="0"/>
          </a:endParaRPr>
        </a:p>
        <a:p>
          <a:pPr marL="742950" marR="0" lvl="1" indent="-285750">
            <a:buFont typeface="Calibri" panose="020F0502020204030204" pitchFamily="34" charset="0"/>
            <a:buChar char="•"/>
          </a:pPr>
          <a:r>
            <a:rPr lang="en-US" sz="1200">
              <a:solidFill>
                <a:srgbClr val="000000"/>
              </a:solidFill>
              <a:effectLst/>
              <a:latin typeface="Arial" panose="020B0604020202020204" pitchFamily="34" charset="0"/>
              <a:ea typeface="Aptos" panose="020B0004020202020204" pitchFamily="34" charset="0"/>
            </a:rPr>
            <a:t>You can use the filter on the Comments, MLRA, and other columns in the pick lists to select or even remove plants that have certain characteristics of importance. You can copy and save your picklists to other worksheets for future use. </a:t>
          </a:r>
          <a:endParaRPr lang="en-US" sz="1200">
            <a:solidFill>
              <a:srgbClr val="000000"/>
            </a:solidFill>
            <a:effectLst/>
            <a:latin typeface="Calibri" panose="020F0502020204030204" pitchFamily="34" charset="0"/>
            <a:ea typeface="Aptos" panose="020B0004020202020204" pitchFamily="34" charset="0"/>
          </a:endParaRPr>
        </a:p>
        <a:p>
          <a:pPr marL="800100" marR="0" lvl="1" indent="-342900">
            <a:buFont typeface="Symbol" panose="05050102010706020507" pitchFamily="18" charset="2"/>
            <a:buChar char=""/>
          </a:pPr>
          <a:r>
            <a:rPr lang="en-US" sz="1200">
              <a:solidFill>
                <a:srgbClr val="000000"/>
              </a:solidFill>
              <a:effectLst/>
              <a:latin typeface="Arial" panose="020B0604020202020204" pitchFamily="34" charset="0"/>
              <a:ea typeface="Aptos" panose="020B0004020202020204" pitchFamily="34" charset="0"/>
            </a:rPr>
            <a:t>You can copy the Working Master Worksheet to another worksheet with a desired mixes for later use. </a:t>
          </a:r>
          <a:endParaRPr lang="en-US" sz="1200">
            <a:solidFill>
              <a:srgbClr val="000000"/>
            </a:solidFill>
            <a:effectLst/>
            <a:latin typeface="Calibri" panose="020F0502020204030204" pitchFamily="34" charset="0"/>
            <a:ea typeface="Aptos" panose="020B0004020202020204" pitchFamily="34" charset="0"/>
          </a:endParaRPr>
        </a:p>
        <a:p>
          <a:pPr marL="800100" marR="0" lvl="1" indent="-342900">
            <a:buFont typeface="Symbol" panose="05050102010706020507" pitchFamily="18" charset="2"/>
            <a:buChar char=""/>
          </a:pPr>
          <a:r>
            <a:rPr lang="en-US" sz="1200">
              <a:solidFill>
                <a:srgbClr val="000000"/>
              </a:solidFill>
              <a:effectLst/>
              <a:latin typeface="Arial" panose="020B0604020202020204" pitchFamily="34" charset="0"/>
              <a:ea typeface="Aptos" panose="020B0004020202020204" pitchFamily="34" charset="0"/>
            </a:rPr>
            <a:t>Add species to the pick list or columns with information such as prices or spike species. You can copy the changed pick list to another worksheet to ease the process of selecting species. </a:t>
          </a:r>
          <a:endParaRPr lang="en-US" sz="1200">
            <a:solidFill>
              <a:srgbClr val="000000"/>
            </a:solidFill>
            <a:effectLst/>
            <a:latin typeface="Calibri" panose="020F0502020204030204" pitchFamily="34" charset="0"/>
            <a:ea typeface="Aptos" panose="020B0004020202020204" pitchFamily="34" charset="0"/>
          </a:endParaRPr>
        </a:p>
        <a:p>
          <a:pPr marL="0" marR="0">
            <a:buNone/>
          </a:pPr>
          <a:r>
            <a:rPr lang="en-US" sz="1200">
              <a:solidFill>
                <a:srgbClr val="2E5395"/>
              </a:solidFill>
              <a:effectLst/>
              <a:latin typeface="Arial" panose="020B0604020202020204" pitchFamily="34" charset="0"/>
              <a:ea typeface="Aptos" panose="020B0004020202020204" pitchFamily="34" charset="0"/>
            </a:rPr>
            <a:t> </a:t>
          </a:r>
          <a:endParaRPr lang="en-US" sz="1200">
            <a:solidFill>
              <a:srgbClr val="000000"/>
            </a:solidFill>
            <a:effectLst/>
            <a:latin typeface="Calibri" panose="020F0502020204030204" pitchFamily="34" charset="0"/>
            <a:ea typeface="Aptos" panose="020B0004020202020204" pitchFamily="34" charset="0"/>
          </a:endParaRPr>
        </a:p>
        <a:p>
          <a:pPr marL="0" marR="0">
            <a:buNone/>
          </a:pPr>
          <a:r>
            <a:rPr lang="en-US" sz="1200">
              <a:solidFill>
                <a:srgbClr val="2E5395"/>
              </a:solidFill>
              <a:effectLst/>
              <a:latin typeface="Arial" panose="020B0604020202020204" pitchFamily="34" charset="0"/>
              <a:ea typeface="Aptos" panose="020B0004020202020204" pitchFamily="34" charset="0"/>
            </a:rPr>
            <a:t>Step-by-Step Instructions: </a:t>
          </a:r>
          <a:endParaRPr lang="en-US" sz="1200">
            <a:solidFill>
              <a:srgbClr val="000000"/>
            </a:solidFill>
            <a:effectLst/>
            <a:latin typeface="Calibri" panose="020F0502020204030204" pitchFamily="34" charset="0"/>
            <a:ea typeface="Aptos" panose="020B0004020202020204" pitchFamily="34" charset="0"/>
          </a:endParaRPr>
        </a:p>
        <a:p>
          <a:pPr marL="0" marR="0">
            <a:buNone/>
          </a:pPr>
          <a:r>
            <a:rPr lang="en-US" sz="1200">
              <a:solidFill>
                <a:srgbClr val="2E5395"/>
              </a:solidFill>
              <a:effectLst/>
              <a:latin typeface="Arial" panose="020B0604020202020204" pitchFamily="34" charset="0"/>
              <a:ea typeface="Aptos" panose="020B0004020202020204" pitchFamily="34" charset="0"/>
            </a:rPr>
            <a:t> </a:t>
          </a:r>
          <a:endParaRPr lang="en-US" sz="1200">
            <a:solidFill>
              <a:srgbClr val="000000"/>
            </a:solidFill>
            <a:effectLst/>
            <a:latin typeface="Calibri" panose="020F0502020204030204" pitchFamily="34" charset="0"/>
            <a:ea typeface="Aptos" panose="020B0004020202020204" pitchFamily="34" charset="0"/>
          </a:endParaRPr>
        </a:p>
        <a:p>
          <a:pPr marL="0" marR="0">
            <a:buNone/>
          </a:pPr>
          <a:r>
            <a:rPr lang="en-US" sz="1200">
              <a:solidFill>
                <a:srgbClr val="000000"/>
              </a:solidFill>
              <a:effectLst/>
              <a:latin typeface="Arial" panose="020B0604020202020204" pitchFamily="34" charset="0"/>
              <a:ea typeface="Aptos" panose="020B0004020202020204" pitchFamily="34" charset="0"/>
            </a:rPr>
            <a:t>1. Use the “Working Master Worksheet” to start your mix calculations. If as you design your mix and need an unaltered worksheet make a copy of the “Original Master Worksheet” to start new calculations. </a:t>
          </a:r>
          <a:endParaRPr lang="en-US" sz="1200">
            <a:solidFill>
              <a:srgbClr val="000000"/>
            </a:solidFill>
            <a:effectLst/>
            <a:latin typeface="Calibri" panose="020F0502020204030204" pitchFamily="34" charset="0"/>
            <a:ea typeface="Aptos" panose="020B0004020202020204" pitchFamily="34" charset="0"/>
          </a:endParaRPr>
        </a:p>
        <a:p>
          <a:pPr marL="0" marR="0">
            <a:buNone/>
          </a:pPr>
          <a:r>
            <a:rPr lang="en-US" sz="1200">
              <a:solidFill>
                <a:srgbClr val="000000"/>
              </a:solidFill>
              <a:effectLst/>
              <a:latin typeface="Arial" panose="020B0604020202020204" pitchFamily="34" charset="0"/>
              <a:ea typeface="Aptos" panose="020B0004020202020204" pitchFamily="34" charset="0"/>
            </a:rPr>
            <a:t> </a:t>
          </a:r>
          <a:endParaRPr lang="en-US" sz="1200">
            <a:solidFill>
              <a:srgbClr val="000000"/>
            </a:solidFill>
            <a:effectLst/>
            <a:latin typeface="Calibri" panose="020F0502020204030204" pitchFamily="34" charset="0"/>
            <a:ea typeface="Aptos" panose="020B0004020202020204" pitchFamily="34" charset="0"/>
          </a:endParaRPr>
        </a:p>
        <a:p>
          <a:pPr marL="0" marR="0">
            <a:buNone/>
          </a:pPr>
          <a:r>
            <a:rPr lang="en-US" sz="1200">
              <a:solidFill>
                <a:srgbClr val="000000"/>
              </a:solidFill>
              <a:effectLst/>
              <a:latin typeface="Arial" panose="020B0604020202020204" pitchFamily="34" charset="0"/>
              <a:ea typeface="Aptos" panose="020B0004020202020204" pitchFamily="34" charset="0"/>
            </a:rPr>
            <a:t>2. Note that Grass species are entered in column A, rows 7-28, whereas forbs are entered in column A, rows 32 and below. </a:t>
          </a: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r>
            <a:rPr lang="en-US" sz="1200">
              <a:solidFill>
                <a:srgbClr val="000000"/>
              </a:solidFill>
              <a:effectLst/>
              <a:latin typeface="Arial" panose="020B0604020202020204" pitchFamily="34" charset="0"/>
              <a:ea typeface="Aptos" panose="020B0004020202020204" pitchFamily="34" charset="0"/>
            </a:rPr>
            <a:t>3. Select from the Grass and Forb pick lists worksheets the species you want in the native seed mix and paste those into the “Working Master Worksheet” including the Full Rate seeding rates. The most efficient way to do this is to go to the Grass or Forb worksheets. Note column A, the “Pick” column. Put an “x” in cells in this column next to the species you want in your mix. Once you have selected all of species you want in your mix, click the dropdown arrow in far right of the “Pick” cell. Uncheck the “Blanks”, and then you should just see the species you selected for your mix. Copy the species and associated information starting in column B and going over to column F (Common Name, Cultivars, seedsl/lb, seeds/sq ft, and PLS/ac) (Table 1). Then go back to the “Working Master Worksheet” and paste those species into columns A-E (Common Name, Cultivars, Seed/lb, Full rate seeds/sq, Fill rate PLS/ac) (Table 2). Note the keyboard short cuts of ‘Control C’ to copy cells, and ‘Control V’ to paste. </a:t>
          </a: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2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Calibri" panose="020F0502020204030204" pitchFamily="34" charset="0"/>
            <a:ea typeface="Aptos" panose="020B0004020202020204" pitchFamily="34" charset="0"/>
          </a:endParaRPr>
        </a:p>
        <a:p>
          <a:pPr marL="0" marR="0">
            <a:buNone/>
          </a:pPr>
          <a:endParaRPr lang="en-US" sz="1200">
            <a:solidFill>
              <a:srgbClr val="000000"/>
            </a:solidFill>
            <a:effectLst/>
            <a:latin typeface="Calibri" panose="020F0502020204030204" pitchFamily="34" charset="0"/>
            <a:ea typeface="Aptos" panose="020B0004020202020204" pitchFamily="34" charset="0"/>
          </a:endParaRPr>
        </a:p>
        <a:p>
          <a:endParaRPr lang="en-US" sz="1100"/>
        </a:p>
        <a:p>
          <a:pPr marL="0" marR="0">
            <a:buNone/>
          </a:pPr>
          <a:r>
            <a:rPr lang="en-US" sz="1100">
              <a:solidFill>
                <a:srgbClr val="000000"/>
              </a:solidFill>
              <a:effectLst/>
              <a:latin typeface="Arial" panose="020B0604020202020204" pitchFamily="34" charset="0"/>
              <a:ea typeface="Aptos" panose="020B0004020202020204" pitchFamily="34" charset="0"/>
            </a:rPr>
            <a:t>4. Enter the desired percentage of the mix for each species in Column F under the green box titled “2. Desired % of mixture”). </a:t>
          </a: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buNone/>
          </a:pPr>
          <a:endParaRPr lang="en-US" sz="1100">
            <a:solidFill>
              <a:srgbClr val="000000"/>
            </a:solidFill>
            <a:effectLst/>
            <a:latin typeface="Arial" panose="020B0604020202020204" pitchFamily="34" charset="0"/>
            <a:ea typeface="Aptos" panose="020B0004020202020204" pitchFamily="34" charset="0"/>
          </a:endParaRPr>
        </a:p>
        <a:p>
          <a:pPr marL="0" marR="0">
            <a:lnSpc>
              <a:spcPct val="115000"/>
            </a:lnSpc>
            <a:spcAft>
              <a:spcPts val="800"/>
            </a:spcAft>
            <a:buNone/>
          </a:pPr>
          <a:r>
            <a:rPr lang="en-US" sz="1200" kern="100">
              <a:effectLst/>
              <a:latin typeface="Arial" panose="020B0604020202020204" pitchFamily="34" charset="0"/>
              <a:ea typeface="Aptos" panose="020B0004020202020204" pitchFamily="34" charset="0"/>
              <a:cs typeface="Times New Roman" panose="02020603050405020304" pitchFamily="18" charset="0"/>
            </a:rPr>
            <a:t>5. At this point, you will need to determine whether you want seeds/sqft or PLS/ac (or both). See the “Use this section if designing mix using seeds/sqft” (row 1, G-L) or “Use this section if designing mix using PLS/ac” (row 1, Q-U). You will need to fill in the acres cells in J6 and/or S6 depending on which of these you choose. </a:t>
          </a: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endParaRPr lang="en-US" sz="1200" kern="100">
            <a:effectLst/>
            <a:latin typeface="Arial" panose="020B0604020202020204" pitchFamily="34" charset="0"/>
            <a:ea typeface="Aptos" panose="020B0004020202020204" pitchFamily="34" charset="0"/>
            <a:cs typeface="Times New Roman" panose="02020603050405020304" pitchFamily="18" charset="0"/>
          </a:endParaRPr>
        </a:p>
        <a:p>
          <a:pPr marL="0" marR="0">
            <a:buNone/>
          </a:pPr>
          <a:r>
            <a:rPr lang="en-US" sz="1400">
              <a:solidFill>
                <a:srgbClr val="000000"/>
              </a:solidFill>
              <a:effectLst/>
              <a:latin typeface="Arial" panose="020B0604020202020204" pitchFamily="34" charset="0"/>
              <a:ea typeface="Aptos" panose="020B0004020202020204" pitchFamily="34" charset="0"/>
            </a:rPr>
            <a:t>6. The cost (column L or U, depending on if you are doing seeds/sqft or PLS/ac) does not automatically populate to allow for changes from year to year. Enter the costs that your respective vender provides you in either column L or U, in the appropriate rows (i.e., rows 7-28 for grasses; rows 32 and beyond for forbs). As you enter costs in the respective column (i.e., L or U), “Total cost” in row 5, is the cost of only the grasses or only the forbs, whereas the “Total cost for both grass and forbs” in row 2, is the total for both grasses and forbs.</a:t>
          </a: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r>
            <a:rPr lang="en-US" sz="1400">
              <a:solidFill>
                <a:srgbClr val="000000"/>
              </a:solidFill>
              <a:effectLst/>
              <a:latin typeface="Arial" panose="020B0604020202020204" pitchFamily="34" charset="0"/>
              <a:ea typeface="Aptos" panose="020B0004020202020204" pitchFamily="34" charset="0"/>
            </a:rPr>
            <a:t>7. If you plan to broadcast (as opposed to drill) the seed mix, you will want to provide additional seed inputs, which will be accounted for in columns M-N (for seeds/sqft) or V-X (PLS/ac). In the green colored cell (row 6 column M (seeds/sqft); or row 6 column V (PLS/ac)), add the factor that you want to increase the mixture by (usually 1.5 or 2 times more seed is used for broadcasting). Once you fill in this factor, the PLS lb for the site and the Costs will automatically update (the orange colored boxes). Also, the overall costs (column O, row 2 (seeds/sqft); column X, row 2 (PLS/ac), will automatically update. </a:t>
          </a:r>
          <a:endParaRPr lang="en-US" sz="1600">
            <a:solidFill>
              <a:srgbClr val="000000"/>
            </a:solidFill>
            <a:effectLst/>
            <a:latin typeface="Calibri" panose="020F0502020204030204" pitchFamily="34" charset="0"/>
            <a:ea typeface="Aptos" panose="020B0004020202020204" pitchFamily="34" charset="0"/>
          </a:endParaRPr>
        </a:p>
        <a:p>
          <a:pPr marL="0" marR="0">
            <a:buNone/>
          </a:pPr>
          <a:r>
            <a:rPr lang="en-US" sz="1400">
              <a:solidFill>
                <a:srgbClr val="000000"/>
              </a:solidFill>
              <a:effectLst/>
              <a:latin typeface="Arial" panose="020B0604020202020204" pitchFamily="34" charset="0"/>
              <a:ea typeface="Aptos" panose="020B0004020202020204" pitchFamily="34" charset="0"/>
            </a:rPr>
            <a:t> </a:t>
          </a:r>
          <a:endParaRPr lang="en-US" sz="1600">
            <a:solidFill>
              <a:srgbClr val="000000"/>
            </a:solidFill>
            <a:effectLst/>
            <a:latin typeface="Calibri" panose="020F050202020403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r>
            <a:rPr lang="en-US" sz="1400">
              <a:solidFill>
                <a:srgbClr val="000000"/>
              </a:solidFill>
              <a:effectLst/>
              <a:latin typeface="Arial" panose="020B0604020202020204" pitchFamily="34" charset="0"/>
              <a:ea typeface="Aptos" panose="020B0004020202020204" pitchFamily="34" charset="0"/>
            </a:rPr>
            <a:t> </a:t>
          </a: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400">
            <a:solidFill>
              <a:srgbClr val="000000"/>
            </a:solidFill>
            <a:effectLst/>
            <a:latin typeface="Arial" panose="020B0604020202020204" pitchFamily="34" charset="0"/>
            <a:ea typeface="Aptos" panose="020B0004020202020204" pitchFamily="34" charset="0"/>
          </a:endParaRPr>
        </a:p>
        <a:p>
          <a:pPr marL="0" marR="0">
            <a:buNone/>
          </a:pPr>
          <a:endParaRPr lang="en-US" sz="1600">
            <a:solidFill>
              <a:srgbClr val="000000"/>
            </a:solidFill>
            <a:effectLst/>
            <a:latin typeface="Calibri" panose="020F0502020204030204" pitchFamily="34" charset="0"/>
            <a:ea typeface="Aptos" panose="020B0004020202020204" pitchFamily="34" charset="0"/>
          </a:endParaRPr>
        </a:p>
        <a:p>
          <a:pPr marL="0" marR="0">
            <a:lnSpc>
              <a:spcPct val="115000"/>
            </a:lnSpc>
            <a:spcAft>
              <a:spcPts val="800"/>
            </a:spcAft>
            <a:buNone/>
          </a:pPr>
          <a:endParaRPr lang="en-US" sz="1400" kern="100">
            <a:effectLst/>
            <a:latin typeface="Aptos" panose="020B0004020202020204" pitchFamily="34" charset="0"/>
            <a:ea typeface="Aptos" panose="020B0004020202020204" pitchFamily="34" charset="0"/>
            <a:cs typeface="Times New Roman" panose="02020603050405020304" pitchFamily="18" charset="0"/>
          </a:endParaRPr>
        </a:p>
        <a:p>
          <a:pPr marL="0" marR="0">
            <a:buNone/>
          </a:pPr>
          <a:endParaRPr lang="en-US" sz="1200">
            <a:solidFill>
              <a:srgbClr val="000000"/>
            </a:solidFill>
            <a:effectLst/>
            <a:latin typeface="Calibri" panose="020F0502020204030204" pitchFamily="34" charset="0"/>
            <a:ea typeface="Aptos" panose="020B0004020202020204" pitchFamily="34" charset="0"/>
          </a:endParaRPr>
        </a:p>
        <a:p>
          <a:endParaRPr lang="en-US" sz="1100"/>
        </a:p>
      </xdr:txBody>
    </xdr:sp>
    <xdr:clientData/>
  </xdr:oneCellAnchor>
  <xdr:twoCellAnchor editAs="oneCell">
    <xdr:from>
      <xdr:col>0</xdr:col>
      <xdr:colOff>99060</xdr:colOff>
      <xdr:row>40</xdr:row>
      <xdr:rowOff>137160</xdr:rowOff>
    </xdr:from>
    <xdr:to>
      <xdr:col>10</xdr:col>
      <xdr:colOff>332105</xdr:colOff>
      <xdr:row>55</xdr:row>
      <xdr:rowOff>95250</xdr:rowOff>
    </xdr:to>
    <xdr:pic>
      <xdr:nvPicPr>
        <xdr:cNvPr id="3" name="Picture 2" descr="A screenshot of a computer&#10;&#10;AI-generated content may be incorrect.">
          <a:extLst>
            <a:ext uri="{FF2B5EF4-FFF2-40B4-BE49-F238E27FC236}">
              <a16:creationId xmlns:a16="http://schemas.microsoft.com/office/drawing/2014/main" id="{152B6F96-ED23-6DE7-E628-B75945317858}"/>
            </a:ext>
          </a:extLst>
        </xdr:cNvPr>
        <xdr:cNvPicPr>
          <a:picLocks noChangeAspect="1"/>
        </xdr:cNvPicPr>
      </xdr:nvPicPr>
      <xdr:blipFill>
        <a:blip xmlns:r="http://schemas.openxmlformats.org/officeDocument/2006/relationships" r:embed="rId1"/>
        <a:stretch>
          <a:fillRect/>
        </a:stretch>
      </xdr:blipFill>
      <xdr:spPr>
        <a:xfrm>
          <a:off x="99060" y="7452360"/>
          <a:ext cx="6329045" cy="2701290"/>
        </a:xfrm>
        <a:prstGeom prst="rect">
          <a:avLst/>
        </a:prstGeom>
      </xdr:spPr>
    </xdr:pic>
    <xdr:clientData/>
  </xdr:twoCellAnchor>
  <xdr:twoCellAnchor editAs="oneCell">
    <xdr:from>
      <xdr:col>0</xdr:col>
      <xdr:colOff>45720</xdr:colOff>
      <xdr:row>64</xdr:row>
      <xdr:rowOff>114300</xdr:rowOff>
    </xdr:from>
    <xdr:to>
      <xdr:col>10</xdr:col>
      <xdr:colOff>278765</xdr:colOff>
      <xdr:row>86</xdr:row>
      <xdr:rowOff>106680</xdr:rowOff>
    </xdr:to>
    <xdr:pic>
      <xdr:nvPicPr>
        <xdr:cNvPr id="6" name="Picture 5" descr="A screenshot of a computer&#10;&#10;AI-generated content may be incorrect.">
          <a:extLst>
            <a:ext uri="{FF2B5EF4-FFF2-40B4-BE49-F238E27FC236}">
              <a16:creationId xmlns:a16="http://schemas.microsoft.com/office/drawing/2014/main" id="{3CDBCC3A-63FC-2B81-E9B4-B7EF8C513F8D}"/>
            </a:ext>
          </a:extLst>
        </xdr:cNvPr>
        <xdr:cNvPicPr>
          <a:picLocks noChangeAspect="1"/>
        </xdr:cNvPicPr>
      </xdr:nvPicPr>
      <xdr:blipFill>
        <a:blip xmlns:r="http://schemas.openxmlformats.org/officeDocument/2006/relationships" r:embed="rId2"/>
        <a:stretch>
          <a:fillRect/>
        </a:stretch>
      </xdr:blipFill>
      <xdr:spPr>
        <a:xfrm>
          <a:off x="45720" y="11818620"/>
          <a:ext cx="6329045" cy="4015740"/>
        </a:xfrm>
        <a:prstGeom prst="rect">
          <a:avLst/>
        </a:prstGeom>
      </xdr:spPr>
    </xdr:pic>
    <xdr:clientData/>
  </xdr:twoCellAnchor>
  <xdr:twoCellAnchor editAs="oneCell">
    <xdr:from>
      <xdr:col>0</xdr:col>
      <xdr:colOff>160020</xdr:colOff>
      <xdr:row>88</xdr:row>
      <xdr:rowOff>38100</xdr:rowOff>
    </xdr:from>
    <xdr:to>
      <xdr:col>9</xdr:col>
      <xdr:colOff>136525</xdr:colOff>
      <xdr:row>105</xdr:row>
      <xdr:rowOff>129540</xdr:rowOff>
    </xdr:to>
    <xdr:pic>
      <xdr:nvPicPr>
        <xdr:cNvPr id="7" name="Picture 6" descr="A table with numbers and text&#10;&#10;AI-generated content may be incorrect.">
          <a:extLst>
            <a:ext uri="{FF2B5EF4-FFF2-40B4-BE49-F238E27FC236}">
              <a16:creationId xmlns:a16="http://schemas.microsoft.com/office/drawing/2014/main" id="{458B6339-8AF9-F50B-80A4-8EB82A398CB3}"/>
            </a:ext>
          </a:extLst>
        </xdr:cNvPr>
        <xdr:cNvPicPr>
          <a:picLocks noChangeAspect="1"/>
        </xdr:cNvPicPr>
      </xdr:nvPicPr>
      <xdr:blipFill rotWithShape="1">
        <a:blip xmlns:r="http://schemas.openxmlformats.org/officeDocument/2006/relationships" r:embed="rId3"/>
        <a:srcRect t="7028" b="8624"/>
        <a:stretch>
          <a:fillRect/>
        </a:stretch>
      </xdr:blipFill>
      <xdr:spPr bwMode="auto">
        <a:xfrm>
          <a:off x="160020" y="16131540"/>
          <a:ext cx="5462905" cy="3200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110</xdr:row>
      <xdr:rowOff>45720</xdr:rowOff>
    </xdr:from>
    <xdr:to>
      <xdr:col>10</xdr:col>
      <xdr:colOff>233045</xdr:colOff>
      <xdr:row>129</xdr:row>
      <xdr:rowOff>15240</xdr:rowOff>
    </xdr:to>
    <xdr:pic>
      <xdr:nvPicPr>
        <xdr:cNvPr id="8" name="Picture 7" descr="A screenshot of a spreadsheet&#10;&#10;AI-generated content may be incorrect.">
          <a:extLst>
            <a:ext uri="{FF2B5EF4-FFF2-40B4-BE49-F238E27FC236}">
              <a16:creationId xmlns:a16="http://schemas.microsoft.com/office/drawing/2014/main" id="{E3656B4C-B2A4-B9C3-98C2-9954DF07FC4D}"/>
            </a:ext>
          </a:extLst>
        </xdr:cNvPr>
        <xdr:cNvPicPr>
          <a:picLocks noChangeAspect="1"/>
        </xdr:cNvPicPr>
      </xdr:nvPicPr>
      <xdr:blipFill>
        <a:blip xmlns:r="http://schemas.openxmlformats.org/officeDocument/2006/relationships" r:embed="rId4"/>
        <a:stretch>
          <a:fillRect/>
        </a:stretch>
      </xdr:blipFill>
      <xdr:spPr>
        <a:xfrm>
          <a:off x="0" y="20162520"/>
          <a:ext cx="6329045" cy="3444240"/>
        </a:xfrm>
        <a:prstGeom prst="rect">
          <a:avLst/>
        </a:prstGeom>
      </xdr:spPr>
    </xdr:pic>
    <xdr:clientData/>
  </xdr:twoCellAnchor>
  <xdr:twoCellAnchor editAs="oneCell">
    <xdr:from>
      <xdr:col>0</xdr:col>
      <xdr:colOff>251460</xdr:colOff>
      <xdr:row>136</xdr:row>
      <xdr:rowOff>129540</xdr:rowOff>
    </xdr:from>
    <xdr:to>
      <xdr:col>6</xdr:col>
      <xdr:colOff>563880</xdr:colOff>
      <xdr:row>152</xdr:row>
      <xdr:rowOff>60960</xdr:rowOff>
    </xdr:to>
    <xdr:pic>
      <xdr:nvPicPr>
        <xdr:cNvPr id="9" name="Picture 8" descr="A screenshot of a spreadsheet&#10;&#10;AI-generated content may be incorrect.">
          <a:extLst>
            <a:ext uri="{FF2B5EF4-FFF2-40B4-BE49-F238E27FC236}">
              <a16:creationId xmlns:a16="http://schemas.microsoft.com/office/drawing/2014/main" id="{1FF3B8C4-E9C6-6B19-FE37-37C14202F035}"/>
            </a:ext>
          </a:extLst>
        </xdr:cNvPr>
        <xdr:cNvPicPr>
          <a:picLocks noChangeAspect="1"/>
        </xdr:cNvPicPr>
      </xdr:nvPicPr>
      <xdr:blipFill>
        <a:blip xmlns:r="http://schemas.openxmlformats.org/officeDocument/2006/relationships" r:embed="rId5"/>
        <a:stretch>
          <a:fillRect/>
        </a:stretch>
      </xdr:blipFill>
      <xdr:spPr>
        <a:xfrm>
          <a:off x="251460" y="25001220"/>
          <a:ext cx="3970020" cy="2857500"/>
        </a:xfrm>
        <a:prstGeom prst="rect">
          <a:avLst/>
        </a:prstGeom>
      </xdr:spPr>
    </xdr:pic>
    <xdr:clientData/>
  </xdr:twoCellAnchor>
  <xdr:twoCellAnchor editAs="oneCell">
    <xdr:from>
      <xdr:col>0</xdr:col>
      <xdr:colOff>426720</xdr:colOff>
      <xdr:row>161</xdr:row>
      <xdr:rowOff>129540</xdr:rowOff>
    </xdr:from>
    <xdr:to>
      <xdr:col>9</xdr:col>
      <xdr:colOff>167640</xdr:colOff>
      <xdr:row>175</xdr:row>
      <xdr:rowOff>167640</xdr:rowOff>
    </xdr:to>
    <xdr:pic>
      <xdr:nvPicPr>
        <xdr:cNvPr id="10" name="Picture 9" descr="A screenshot of a computer&#10;&#10;AI-generated content may be incorrect.">
          <a:extLst>
            <a:ext uri="{FF2B5EF4-FFF2-40B4-BE49-F238E27FC236}">
              <a16:creationId xmlns:a16="http://schemas.microsoft.com/office/drawing/2014/main" id="{37541C5B-0C90-1C01-003B-335F4DCA2E52}"/>
            </a:ext>
          </a:extLst>
        </xdr:cNvPr>
        <xdr:cNvPicPr>
          <a:picLocks noChangeAspect="1"/>
        </xdr:cNvPicPr>
      </xdr:nvPicPr>
      <xdr:blipFill>
        <a:blip xmlns:r="http://schemas.openxmlformats.org/officeDocument/2006/relationships" r:embed="rId6"/>
        <a:stretch>
          <a:fillRect/>
        </a:stretch>
      </xdr:blipFill>
      <xdr:spPr>
        <a:xfrm>
          <a:off x="426720" y="29573220"/>
          <a:ext cx="5227320" cy="25984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370FBD-192A-4472-AA8B-46308D327807}" name="Table2" displayName="Table2" ref="A2:N69" totalsRowShown="0" headerRowDxfId="32" dataDxfId="30" headerRowBorderDxfId="31">
  <autoFilter ref="A2:N69" xr:uid="{7D25213E-D324-43EF-A177-C402A11EBA2C}"/>
  <sortState xmlns:xlrd2="http://schemas.microsoft.com/office/spreadsheetml/2017/richdata2" ref="B3:N69">
    <sortCondition ref="H3:H69"/>
    <sortCondition ref="B3:B69"/>
  </sortState>
  <tableColumns count="14">
    <tableColumn id="4" xr3:uid="{F5409A7B-DA87-4AB7-A343-D9BD1D0678A8}" name="Pick" dataDxfId="29"/>
    <tableColumn id="1" xr3:uid="{C88CC3E4-799C-4A58-82DD-4F4D4E9CBDFC}" name="Common name" dataDxfId="28"/>
    <tableColumn id="2" xr3:uid="{22D7366D-D89D-4044-80F3-E2D20DA09990}" name="Cultivars" dataDxfId="27"/>
    <tableColumn id="14" xr3:uid="{DE94365E-1005-4C16-82BF-8A6C33B1A3F0}" name="seeds/lb" dataDxfId="26"/>
    <tableColumn id="15" xr3:uid="{AEC15851-65BB-4737-ABFF-D817BB377248}" name="seed/sqFt" dataDxfId="25"/>
    <tableColumn id="16" xr3:uid="{73208657-EB83-44FA-A706-ABE0B148B825}" name="PLS/ac" dataDxfId="24"/>
    <tableColumn id="3" xr3:uid="{13296580-58AD-4CF7-99D1-EFF431A9BC5E}" name="Scientific name" dataDxfId="23"/>
    <tableColumn id="17" xr3:uid="{A6C2AAC1-A652-4C41-9847-4A022B67CC0D}" name="Common in mixes" dataDxfId="22"/>
    <tableColumn id="5" xr3:uid="{B1815A60-5027-463D-86E3-93148B5B71DC}" name="Height" dataDxfId="21"/>
    <tableColumn id="6" xr3:uid="{A76495CC-BA07-457F-A295-0CACF91DE919}" name="Wetland Code" dataDxfId="20"/>
    <tableColumn id="7" xr3:uid="{A28E93B2-9134-4930-B848-FA1F69FE2FC1}" name="Germination code" dataDxfId="19"/>
    <tableColumn id="10" xr3:uid="{E7E5012B-CCC3-4C74-BEC0-21FC81591C96}" name="Pollinator" dataDxfId="18"/>
    <tableColumn id="8" xr3:uid="{11AE2C5E-1B6F-4C2A-B399-3860BC5C5DDD}" name="MLRA" dataDxfId="17"/>
    <tableColumn id="9" xr3:uid="{752F6AD2-49D0-4EEE-8DDD-A9341A1ACDE9}" name="Comment" dataDxfId="1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81F057-2FC1-4450-A170-DAC80E954B84}" name="Table3" displayName="Table3" ref="A2:O199" totalsRowShown="0" headerRowDxfId="15" dataDxfId="14">
  <autoFilter ref="A2:O199" xr:uid="{DF1BDA55-651D-414A-BD67-4ECAD9CA443B}"/>
  <sortState xmlns:xlrd2="http://schemas.microsoft.com/office/spreadsheetml/2017/richdata2" ref="B3:O199">
    <sortCondition ref="H3:H199"/>
    <sortCondition ref="B3:B199"/>
  </sortState>
  <tableColumns count="15">
    <tableColumn id="15" xr3:uid="{A3CDC33E-B835-4371-BBDD-40698B674E45}" name="Pick" dataDxfId="13"/>
    <tableColumn id="1" xr3:uid="{74ED6B7A-C96C-4669-9706-EA4B7C8CDE5C}" name="Common name" dataDxfId="12"/>
    <tableColumn id="2" xr3:uid="{44717539-D919-4535-ABBB-D38A29FF0B5E}" name="Cultivars" dataDxfId="11"/>
    <tableColumn id="12" xr3:uid="{A1F6E83D-8A86-4D97-A09E-503E5DE80E83}" name="Seed/lb" dataDxfId="10"/>
    <tableColumn id="13" xr3:uid="{6E05F0B3-D686-46C4-9D94-ACDC8CA76CAB}" name="seed/Sqft" dataDxfId="9"/>
    <tableColumn id="14" xr3:uid="{0338C4CF-6090-46DF-A152-73B476C2DD65}" name="PLS/ac" dataDxfId="8"/>
    <tableColumn id="3" xr3:uid="{73CE197A-4581-4CB8-A34F-7C4D6ACDC104}" name="Scientific name" dataDxfId="7"/>
    <tableColumn id="4" xr3:uid="{9F803F60-D71F-4B47-A668-E0CF84E441E9}" name="Common in mixes"/>
    <tableColumn id="5" xr3:uid="{20E26E4B-9A94-49E6-9213-B08092F405B2}" name="Flower time" dataDxfId="6"/>
    <tableColumn id="6" xr3:uid="{7058B9B6-C053-4D2F-A7AD-994B11D3441B}" name="Height" dataDxfId="5"/>
    <tableColumn id="7" xr3:uid="{E2B8FD0A-F1A0-4629-8B03-88B2BC36306F}" name="Wetland Code" dataDxfId="4"/>
    <tableColumn id="8" xr3:uid="{F6808BD4-73AD-4CF2-B97C-90DAED7FD6E5}" name="Germination code" dataDxfId="3"/>
    <tableColumn id="9" xr3:uid="{11FF4319-6AB6-41F8-A59C-90B37F21CBD2}" name="Pollinator" dataDxfId="2"/>
    <tableColumn id="10" xr3:uid="{BC13E0EF-43E6-48FF-9EC6-DE39114CE2BF}" name="MLRA" dataDxfId="1"/>
    <tableColumn id="11" xr3:uid="{E453B165-EDA7-4F96-A7C9-A6A2723711C7}" name="Comment"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2902A-0FE2-491F-AC9C-B6C0B38808A0}">
  <dimension ref="A1"/>
  <sheetViews>
    <sheetView topLeftCell="A16" workbookViewId="0">
      <selection activeCell="L60" sqref="L60"/>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08F1F-0D3B-40B9-BF10-53FEF06BF24C}">
  <dimension ref="A1"/>
  <sheetViews>
    <sheetView tabSelected="1" workbookViewId="0">
      <selection activeCell="A2" sqref="A2"/>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
  <sheetViews>
    <sheetView workbookViewId="0">
      <selection activeCell="W1" sqref="W1:W1048576"/>
    </sheetView>
  </sheetViews>
  <sheetFormatPr defaultRowHeight="14.4" x14ac:dyDescent="0.3"/>
  <cols>
    <col min="1" max="1" width="22.33203125" customWidth="1"/>
    <col min="2" max="2" width="8.44140625" bestFit="1" customWidth="1"/>
    <col min="3" max="3" width="10.33203125" customWidth="1"/>
    <col min="4" max="4" width="10.44140625" customWidth="1"/>
    <col min="5" max="5" width="10.33203125" customWidth="1"/>
    <col min="6" max="6" width="8.77734375" customWidth="1"/>
    <col min="7" max="7" width="11.109375" customWidth="1"/>
    <col min="8" max="8" width="10" customWidth="1"/>
    <col min="9" max="9" width="11" customWidth="1"/>
    <col min="10" max="10" width="10.33203125" customWidth="1"/>
    <col min="11" max="11" width="8.21875" customWidth="1"/>
    <col min="12" max="12" width="11.21875" style="19" customWidth="1"/>
    <col min="13" max="13" width="6.77734375" style="15" customWidth="1"/>
    <col min="14" max="14" width="6.77734375" style="55" customWidth="1"/>
    <col min="15" max="15" width="11.5546875" style="16" customWidth="1"/>
    <col min="16" max="16" width="1.88671875" style="7" customWidth="1"/>
    <col min="18" max="18" width="10.6640625" customWidth="1"/>
    <col min="21" max="21" width="11.88671875" customWidth="1"/>
    <col min="22" max="22" width="6.77734375" style="15" customWidth="1"/>
    <col min="23" max="23" width="6.77734375" style="55" customWidth="1"/>
    <col min="24" max="24" width="10" style="15" bestFit="1" customWidth="1"/>
    <col min="25" max="25" width="8.88671875" style="4"/>
    <col min="26" max="26" width="11.109375" customWidth="1"/>
  </cols>
  <sheetData>
    <row r="1" spans="1:26" ht="18" x14ac:dyDescent="0.35">
      <c r="A1" s="60" t="s">
        <v>627</v>
      </c>
      <c r="B1" s="60"/>
      <c r="C1" s="60"/>
      <c r="D1" s="60"/>
      <c r="E1" s="60"/>
      <c r="G1" s="34" t="s">
        <v>621</v>
      </c>
      <c r="H1" s="48"/>
      <c r="I1" s="48"/>
      <c r="J1" s="48"/>
      <c r="K1" s="48"/>
      <c r="L1" s="49"/>
      <c r="M1" s="24" t="s">
        <v>21</v>
      </c>
      <c r="N1" s="53"/>
      <c r="Q1" s="34" t="s">
        <v>622</v>
      </c>
      <c r="R1" s="48"/>
      <c r="S1" s="48"/>
      <c r="T1" s="48"/>
      <c r="U1" s="48"/>
      <c r="V1" s="24" t="s">
        <v>21</v>
      </c>
      <c r="W1" s="53"/>
    </row>
    <row r="2" spans="1:26" s="1" customFormat="1" ht="72" x14ac:dyDescent="0.3">
      <c r="B2" s="1" t="s">
        <v>629</v>
      </c>
      <c r="F2" s="25" t="s">
        <v>13</v>
      </c>
      <c r="G2" s="25" t="s">
        <v>14</v>
      </c>
      <c r="L2" s="26" t="s">
        <v>17</v>
      </c>
      <c r="M2" s="14" t="s">
        <v>20</v>
      </c>
      <c r="N2" s="54"/>
      <c r="O2" s="25" t="s">
        <v>17</v>
      </c>
      <c r="P2" s="13"/>
      <c r="Q2" s="25" t="s">
        <v>19</v>
      </c>
      <c r="R2" s="12"/>
      <c r="U2" s="27" t="s">
        <v>17</v>
      </c>
      <c r="V2" s="14" t="s">
        <v>20</v>
      </c>
      <c r="W2" s="54"/>
      <c r="X2" s="27" t="s">
        <v>17</v>
      </c>
      <c r="Y2" s="5"/>
    </row>
    <row r="3" spans="1:26" x14ac:dyDescent="0.3">
      <c r="B3">
        <f>COUNT(F7:F28,F32:F100)</f>
        <v>0</v>
      </c>
      <c r="F3" s="28">
        <f>+F5+F30</f>
        <v>0</v>
      </c>
      <c r="G3" s="28">
        <f>+G5+G30</f>
        <v>0</v>
      </c>
      <c r="L3" s="29">
        <f>+L5+L30</f>
        <v>0</v>
      </c>
      <c r="O3" s="29">
        <f>+O5+O30</f>
        <v>0</v>
      </c>
      <c r="Q3" s="28">
        <f>+Q5+Q30</f>
        <v>0</v>
      </c>
      <c r="U3" s="32">
        <f>+U5+U30</f>
        <v>0</v>
      </c>
      <c r="X3" s="29">
        <f>+X5+X30</f>
        <v>0</v>
      </c>
    </row>
    <row r="4" spans="1:26" x14ac:dyDescent="0.3">
      <c r="B4" t="s">
        <v>628</v>
      </c>
      <c r="F4" s="28" t="s">
        <v>7</v>
      </c>
      <c r="G4" s="28" t="s">
        <v>8</v>
      </c>
      <c r="L4" s="29" t="s">
        <v>12</v>
      </c>
      <c r="M4" s="17"/>
      <c r="N4" s="56"/>
      <c r="O4" s="30" t="s">
        <v>12</v>
      </c>
      <c r="Q4" s="28" t="s">
        <v>8</v>
      </c>
      <c r="U4" s="28" t="s">
        <v>12</v>
      </c>
      <c r="X4" s="28" t="s">
        <v>12</v>
      </c>
    </row>
    <row r="5" spans="1:26" ht="18.600000000000001" thickBot="1" x14ac:dyDescent="0.4">
      <c r="A5" s="6" t="s">
        <v>3</v>
      </c>
      <c r="B5">
        <f>COUNT(F7:F28)</f>
        <v>0</v>
      </c>
      <c r="F5" s="28">
        <f>SUM(F7:F27)</f>
        <v>0</v>
      </c>
      <c r="G5" s="28">
        <f>SUM(G7:G27)</f>
        <v>0</v>
      </c>
      <c r="L5" s="29">
        <f>SUM(L7:L28)</f>
        <v>0</v>
      </c>
      <c r="M5" s="17"/>
      <c r="N5" s="56"/>
      <c r="O5" s="32">
        <f>SUM(O7:O28)</f>
        <v>0</v>
      </c>
      <c r="Q5" s="28">
        <f>SUM(Q7:Q28)</f>
        <v>0</v>
      </c>
      <c r="U5" s="32">
        <f>SUM(U7:U28)</f>
        <v>0</v>
      </c>
      <c r="X5" s="29">
        <f>SUM(X7:X28)</f>
        <v>0</v>
      </c>
    </row>
    <row r="6" spans="1:26" s="1" customFormat="1" ht="58.8" thickTop="1" thickBot="1" x14ac:dyDescent="0.35">
      <c r="A6" s="46" t="s">
        <v>615</v>
      </c>
      <c r="B6" s="10" t="s">
        <v>1</v>
      </c>
      <c r="C6" s="11" t="s">
        <v>2</v>
      </c>
      <c r="D6" s="46" t="s">
        <v>619</v>
      </c>
      <c r="E6" s="46" t="s">
        <v>620</v>
      </c>
      <c r="F6" s="39" t="s">
        <v>616</v>
      </c>
      <c r="G6" s="50" t="s">
        <v>23</v>
      </c>
      <c r="H6" s="33" t="s">
        <v>4</v>
      </c>
      <c r="I6" s="33" t="s">
        <v>11</v>
      </c>
      <c r="J6" s="40" t="s">
        <v>617</v>
      </c>
      <c r="K6" s="33" t="s">
        <v>16</v>
      </c>
      <c r="L6" s="38" t="s">
        <v>9</v>
      </c>
      <c r="M6" s="41" t="s">
        <v>614</v>
      </c>
      <c r="N6" s="57" t="s">
        <v>626</v>
      </c>
      <c r="O6" s="37" t="s">
        <v>18</v>
      </c>
      <c r="P6" s="7"/>
      <c r="Q6" s="50" t="s">
        <v>24</v>
      </c>
      <c r="R6" s="33" t="s">
        <v>5</v>
      </c>
      <c r="S6" s="40" t="s">
        <v>617</v>
      </c>
      <c r="T6" s="33" t="s">
        <v>16</v>
      </c>
      <c r="U6" s="33" t="s">
        <v>9</v>
      </c>
      <c r="V6" s="41" t="s">
        <v>614</v>
      </c>
      <c r="W6" s="57" t="s">
        <v>626</v>
      </c>
      <c r="X6" s="37" t="s">
        <v>18</v>
      </c>
      <c r="Y6" s="36" t="s">
        <v>618</v>
      </c>
      <c r="Z6" s="35" t="s">
        <v>6</v>
      </c>
    </row>
    <row r="7" spans="1:26" ht="15" thickTop="1" x14ac:dyDescent="0.3">
      <c r="G7">
        <f>D7*F7/100</f>
        <v>0</v>
      </c>
      <c r="H7" t="str">
        <f>IF(G7&gt;0,G7/$G$3*100, "")</f>
        <v/>
      </c>
      <c r="I7" t="str">
        <f>IF(G7&gt;0,G7/C7*43560, "")</f>
        <v/>
      </c>
      <c r="K7" t="str">
        <f>IF(I7&lt;&gt;"", I7*J7, "")</f>
        <v/>
      </c>
      <c r="L7" s="19" t="str">
        <f t="shared" ref="L7:L28" si="0">IF(K7&lt;&gt;"",K7*Y7, "")</f>
        <v/>
      </c>
      <c r="N7" s="55" t="str">
        <f>IF(M7&lt;&gt; "", K7*M7, "")</f>
        <v/>
      </c>
      <c r="O7" s="18" t="str">
        <f>IF(M7&lt;&gt; "", L7*M7, "")</f>
        <v/>
      </c>
      <c r="Q7">
        <f>E7*F7/100</f>
        <v>0</v>
      </c>
      <c r="R7" t="str">
        <f>IF(Q7&gt;0, Q7/$Q$3*100, "")</f>
        <v/>
      </c>
      <c r="T7">
        <f>+Q7*S7</f>
        <v>0</v>
      </c>
      <c r="U7" s="4" t="str">
        <f t="shared" ref="U7:U28" si="1">IF(T7&gt;0,+T7*Y7, "")</f>
        <v/>
      </c>
      <c r="W7" s="55" t="str">
        <f>IF(V7&lt;&gt; "", T7*V7, "")</f>
        <v/>
      </c>
      <c r="X7" s="18" t="str">
        <f>IF(V7&lt;&gt; "", U7*V7, "")</f>
        <v/>
      </c>
    </row>
    <row r="8" spans="1:26" x14ac:dyDescent="0.3">
      <c r="G8">
        <f t="shared" ref="G8:G28" si="2">D8*F8/100</f>
        <v>0</v>
      </c>
      <c r="H8" t="str">
        <f t="shared" ref="H8:H28" si="3">IF(G8&gt;0,G8/$G$3*100, "")</f>
        <v/>
      </c>
      <c r="I8" t="str">
        <f t="shared" ref="I8:I28" si="4">IF(G8&gt;0,G8/C8*43560, "")</f>
        <v/>
      </c>
      <c r="K8" t="str">
        <f t="shared" ref="K8:K28" si="5">IF(I8&lt;&gt;"", I8*J8, "")</f>
        <v/>
      </c>
      <c r="L8" s="19" t="str">
        <f t="shared" si="0"/>
        <v/>
      </c>
      <c r="O8" s="18" t="str">
        <f t="shared" ref="O8:O28" si="6">IF(M8&lt;&gt; "", L8*M8, "")</f>
        <v/>
      </c>
      <c r="Q8">
        <f t="shared" ref="Q8:Q28" si="7">E8*F8/100</f>
        <v>0</v>
      </c>
      <c r="R8" t="str">
        <f t="shared" ref="R8:R28" si="8">IF(Q8&gt;0, Q8/$Q$3*100, "")</f>
        <v/>
      </c>
      <c r="T8">
        <f t="shared" ref="T8:T28" si="9">+Q8*S8</f>
        <v>0</v>
      </c>
      <c r="U8" s="4" t="str">
        <f t="shared" si="1"/>
        <v/>
      </c>
      <c r="W8" s="55" t="str">
        <f t="shared" ref="W8:W28" si="10">IF(V8&lt;&gt; "", T8*V8, "")</f>
        <v/>
      </c>
      <c r="X8" s="18" t="str">
        <f t="shared" ref="X8:X28" si="11">IF(V8&lt;&gt; "", U8*V8, "")</f>
        <v/>
      </c>
    </row>
    <row r="9" spans="1:26" x14ac:dyDescent="0.3">
      <c r="G9">
        <f t="shared" si="2"/>
        <v>0</v>
      </c>
      <c r="H9" t="str">
        <f t="shared" si="3"/>
        <v/>
      </c>
      <c r="I9" t="str">
        <f t="shared" si="4"/>
        <v/>
      </c>
      <c r="K9" t="str">
        <f t="shared" si="5"/>
        <v/>
      </c>
      <c r="L9" s="19" t="str">
        <f t="shared" si="0"/>
        <v/>
      </c>
      <c r="O9" s="18" t="str">
        <f t="shared" si="6"/>
        <v/>
      </c>
      <c r="Q9">
        <f t="shared" si="7"/>
        <v>0</v>
      </c>
      <c r="R9" t="str">
        <f t="shared" si="8"/>
        <v/>
      </c>
      <c r="T9">
        <f t="shared" si="9"/>
        <v>0</v>
      </c>
      <c r="U9" s="4" t="str">
        <f t="shared" si="1"/>
        <v/>
      </c>
      <c r="W9" s="55" t="str">
        <f t="shared" si="10"/>
        <v/>
      </c>
      <c r="X9" s="18" t="str">
        <f t="shared" si="11"/>
        <v/>
      </c>
    </row>
    <row r="10" spans="1:26" x14ac:dyDescent="0.3">
      <c r="G10">
        <f t="shared" si="2"/>
        <v>0</v>
      </c>
      <c r="H10" t="str">
        <f t="shared" si="3"/>
        <v/>
      </c>
      <c r="I10" t="str">
        <f t="shared" si="4"/>
        <v/>
      </c>
      <c r="K10" t="str">
        <f t="shared" si="5"/>
        <v/>
      </c>
      <c r="L10" s="19" t="str">
        <f t="shared" si="0"/>
        <v/>
      </c>
      <c r="O10" s="18" t="str">
        <f t="shared" si="6"/>
        <v/>
      </c>
      <c r="Q10">
        <f t="shared" si="7"/>
        <v>0</v>
      </c>
      <c r="R10" t="str">
        <f t="shared" si="8"/>
        <v/>
      </c>
      <c r="T10">
        <f t="shared" si="9"/>
        <v>0</v>
      </c>
      <c r="U10" s="4" t="str">
        <f t="shared" si="1"/>
        <v/>
      </c>
      <c r="W10" s="55" t="str">
        <f t="shared" si="10"/>
        <v/>
      </c>
      <c r="X10" s="18" t="str">
        <f t="shared" si="11"/>
        <v/>
      </c>
    </row>
    <row r="11" spans="1:26" x14ac:dyDescent="0.3">
      <c r="G11">
        <f t="shared" si="2"/>
        <v>0</v>
      </c>
      <c r="H11" t="str">
        <f t="shared" si="3"/>
        <v/>
      </c>
      <c r="I11" t="str">
        <f t="shared" si="4"/>
        <v/>
      </c>
      <c r="K11" t="str">
        <f t="shared" si="5"/>
        <v/>
      </c>
      <c r="L11" s="19" t="str">
        <f t="shared" si="0"/>
        <v/>
      </c>
      <c r="O11" s="18" t="str">
        <f t="shared" si="6"/>
        <v/>
      </c>
      <c r="Q11">
        <f t="shared" si="7"/>
        <v>0</v>
      </c>
      <c r="R11" t="str">
        <f t="shared" si="8"/>
        <v/>
      </c>
      <c r="T11">
        <f t="shared" si="9"/>
        <v>0</v>
      </c>
      <c r="U11" s="4" t="str">
        <f t="shared" si="1"/>
        <v/>
      </c>
      <c r="W11" s="55" t="str">
        <f t="shared" si="10"/>
        <v/>
      </c>
      <c r="X11" s="18" t="str">
        <f t="shared" si="11"/>
        <v/>
      </c>
    </row>
    <row r="12" spans="1:26" x14ac:dyDescent="0.3">
      <c r="G12">
        <f t="shared" si="2"/>
        <v>0</v>
      </c>
      <c r="H12" t="str">
        <f t="shared" si="3"/>
        <v/>
      </c>
      <c r="I12" t="str">
        <f t="shared" si="4"/>
        <v/>
      </c>
      <c r="K12" t="str">
        <f t="shared" si="5"/>
        <v/>
      </c>
      <c r="L12" s="19" t="str">
        <f t="shared" si="0"/>
        <v/>
      </c>
      <c r="O12" s="18" t="str">
        <f t="shared" si="6"/>
        <v/>
      </c>
      <c r="Q12">
        <f t="shared" si="7"/>
        <v>0</v>
      </c>
      <c r="R12" t="str">
        <f t="shared" si="8"/>
        <v/>
      </c>
      <c r="T12">
        <f t="shared" si="9"/>
        <v>0</v>
      </c>
      <c r="U12" s="4" t="str">
        <f t="shared" si="1"/>
        <v/>
      </c>
      <c r="W12" s="55" t="str">
        <f t="shared" si="10"/>
        <v/>
      </c>
      <c r="X12" s="18" t="str">
        <f t="shared" si="11"/>
        <v/>
      </c>
    </row>
    <row r="13" spans="1:26" x14ac:dyDescent="0.3">
      <c r="G13">
        <f t="shared" si="2"/>
        <v>0</v>
      </c>
      <c r="H13" t="str">
        <f t="shared" si="3"/>
        <v/>
      </c>
      <c r="I13" t="str">
        <f t="shared" si="4"/>
        <v/>
      </c>
      <c r="K13" t="str">
        <f t="shared" si="5"/>
        <v/>
      </c>
      <c r="L13" s="19" t="str">
        <f t="shared" si="0"/>
        <v/>
      </c>
      <c r="O13" s="18" t="str">
        <f t="shared" si="6"/>
        <v/>
      </c>
      <c r="Q13">
        <f t="shared" si="7"/>
        <v>0</v>
      </c>
      <c r="R13" t="str">
        <f t="shared" si="8"/>
        <v/>
      </c>
      <c r="T13">
        <f t="shared" si="9"/>
        <v>0</v>
      </c>
      <c r="U13" s="4" t="str">
        <f t="shared" si="1"/>
        <v/>
      </c>
      <c r="W13" s="55" t="str">
        <f t="shared" si="10"/>
        <v/>
      </c>
      <c r="X13" s="18" t="str">
        <f t="shared" si="11"/>
        <v/>
      </c>
    </row>
    <row r="14" spans="1:26" x14ac:dyDescent="0.3">
      <c r="G14">
        <f t="shared" si="2"/>
        <v>0</v>
      </c>
      <c r="H14" t="str">
        <f t="shared" si="3"/>
        <v/>
      </c>
      <c r="I14" t="str">
        <f t="shared" si="4"/>
        <v/>
      </c>
      <c r="K14" t="str">
        <f t="shared" si="5"/>
        <v/>
      </c>
      <c r="L14" s="19" t="str">
        <f t="shared" si="0"/>
        <v/>
      </c>
      <c r="O14" s="18" t="str">
        <f t="shared" si="6"/>
        <v/>
      </c>
      <c r="Q14">
        <f t="shared" si="7"/>
        <v>0</v>
      </c>
      <c r="R14" t="str">
        <f t="shared" si="8"/>
        <v/>
      </c>
      <c r="T14">
        <f t="shared" si="9"/>
        <v>0</v>
      </c>
      <c r="U14" s="4" t="str">
        <f t="shared" si="1"/>
        <v/>
      </c>
      <c r="W14" s="55" t="str">
        <f t="shared" si="10"/>
        <v/>
      </c>
      <c r="X14" s="18" t="str">
        <f t="shared" si="11"/>
        <v/>
      </c>
    </row>
    <row r="15" spans="1:26" x14ac:dyDescent="0.3">
      <c r="G15">
        <f t="shared" si="2"/>
        <v>0</v>
      </c>
      <c r="H15" t="str">
        <f t="shared" si="3"/>
        <v/>
      </c>
      <c r="I15" t="str">
        <f t="shared" si="4"/>
        <v/>
      </c>
      <c r="K15" t="str">
        <f t="shared" si="5"/>
        <v/>
      </c>
      <c r="L15" s="19" t="str">
        <f t="shared" si="0"/>
        <v/>
      </c>
      <c r="O15" s="18" t="str">
        <f t="shared" si="6"/>
        <v/>
      </c>
      <c r="Q15">
        <f t="shared" si="7"/>
        <v>0</v>
      </c>
      <c r="R15" t="str">
        <f t="shared" si="8"/>
        <v/>
      </c>
      <c r="T15">
        <f t="shared" si="9"/>
        <v>0</v>
      </c>
      <c r="U15" s="4" t="str">
        <f t="shared" si="1"/>
        <v/>
      </c>
      <c r="W15" s="55" t="str">
        <f t="shared" si="10"/>
        <v/>
      </c>
      <c r="X15" s="18" t="str">
        <f t="shared" si="11"/>
        <v/>
      </c>
    </row>
    <row r="16" spans="1:26" x14ac:dyDescent="0.3">
      <c r="G16">
        <f t="shared" si="2"/>
        <v>0</v>
      </c>
      <c r="H16" t="str">
        <f t="shared" si="3"/>
        <v/>
      </c>
      <c r="I16" t="str">
        <f t="shared" si="4"/>
        <v/>
      </c>
      <c r="K16" t="str">
        <f t="shared" si="5"/>
        <v/>
      </c>
      <c r="L16" s="19" t="str">
        <f t="shared" si="0"/>
        <v/>
      </c>
      <c r="O16" s="18" t="str">
        <f t="shared" si="6"/>
        <v/>
      </c>
      <c r="Q16">
        <f t="shared" si="7"/>
        <v>0</v>
      </c>
      <c r="R16" t="str">
        <f t="shared" si="8"/>
        <v/>
      </c>
      <c r="T16">
        <f t="shared" si="9"/>
        <v>0</v>
      </c>
      <c r="U16" s="4" t="str">
        <f t="shared" si="1"/>
        <v/>
      </c>
      <c r="W16" s="55" t="str">
        <f t="shared" si="10"/>
        <v/>
      </c>
      <c r="X16" s="18" t="str">
        <f t="shared" si="11"/>
        <v/>
      </c>
    </row>
    <row r="17" spans="1:26" x14ac:dyDescent="0.3">
      <c r="G17">
        <f t="shared" si="2"/>
        <v>0</v>
      </c>
      <c r="H17" t="str">
        <f t="shared" si="3"/>
        <v/>
      </c>
      <c r="I17" t="str">
        <f t="shared" si="4"/>
        <v/>
      </c>
      <c r="K17" t="str">
        <f t="shared" si="5"/>
        <v/>
      </c>
      <c r="L17" s="19" t="str">
        <f t="shared" si="0"/>
        <v/>
      </c>
      <c r="O17" s="18" t="str">
        <f t="shared" si="6"/>
        <v/>
      </c>
      <c r="Q17">
        <f t="shared" si="7"/>
        <v>0</v>
      </c>
      <c r="R17" t="str">
        <f t="shared" si="8"/>
        <v/>
      </c>
      <c r="T17">
        <f t="shared" si="9"/>
        <v>0</v>
      </c>
      <c r="U17" s="4" t="str">
        <f t="shared" si="1"/>
        <v/>
      </c>
      <c r="W17" s="55" t="str">
        <f t="shared" si="10"/>
        <v/>
      </c>
      <c r="X17" s="18" t="str">
        <f t="shared" si="11"/>
        <v/>
      </c>
    </row>
    <row r="18" spans="1:26" x14ac:dyDescent="0.3">
      <c r="G18">
        <f t="shared" si="2"/>
        <v>0</v>
      </c>
      <c r="H18" t="str">
        <f t="shared" si="3"/>
        <v/>
      </c>
      <c r="I18" t="str">
        <f t="shared" si="4"/>
        <v/>
      </c>
      <c r="K18" t="str">
        <f t="shared" si="5"/>
        <v/>
      </c>
      <c r="L18" s="19" t="str">
        <f t="shared" si="0"/>
        <v/>
      </c>
      <c r="O18" s="18" t="str">
        <f t="shared" si="6"/>
        <v/>
      </c>
      <c r="Q18">
        <f t="shared" si="7"/>
        <v>0</v>
      </c>
      <c r="R18" t="str">
        <f t="shared" si="8"/>
        <v/>
      </c>
      <c r="T18">
        <f t="shared" si="9"/>
        <v>0</v>
      </c>
      <c r="U18" s="4" t="str">
        <f t="shared" si="1"/>
        <v/>
      </c>
      <c r="W18" s="55" t="str">
        <f t="shared" si="10"/>
        <v/>
      </c>
      <c r="X18" s="18" t="str">
        <f t="shared" si="11"/>
        <v/>
      </c>
    </row>
    <row r="19" spans="1:26" x14ac:dyDescent="0.3">
      <c r="G19">
        <f t="shared" si="2"/>
        <v>0</v>
      </c>
      <c r="H19" t="str">
        <f t="shared" si="3"/>
        <v/>
      </c>
      <c r="I19" t="str">
        <f t="shared" si="4"/>
        <v/>
      </c>
      <c r="K19" t="str">
        <f t="shared" si="5"/>
        <v/>
      </c>
      <c r="L19" s="19" t="str">
        <f t="shared" si="0"/>
        <v/>
      </c>
      <c r="O19" s="18" t="str">
        <f t="shared" si="6"/>
        <v/>
      </c>
      <c r="Q19">
        <f t="shared" si="7"/>
        <v>0</v>
      </c>
      <c r="R19" t="str">
        <f t="shared" si="8"/>
        <v/>
      </c>
      <c r="T19">
        <f t="shared" si="9"/>
        <v>0</v>
      </c>
      <c r="U19" s="4" t="str">
        <f t="shared" si="1"/>
        <v/>
      </c>
      <c r="W19" s="55" t="str">
        <f t="shared" si="10"/>
        <v/>
      </c>
      <c r="X19" s="18" t="str">
        <f t="shared" si="11"/>
        <v/>
      </c>
    </row>
    <row r="20" spans="1:26" x14ac:dyDescent="0.3">
      <c r="G20">
        <f t="shared" si="2"/>
        <v>0</v>
      </c>
      <c r="H20" t="str">
        <f t="shared" si="3"/>
        <v/>
      </c>
      <c r="I20" t="str">
        <f t="shared" si="4"/>
        <v/>
      </c>
      <c r="K20" t="str">
        <f t="shared" si="5"/>
        <v/>
      </c>
      <c r="L20" s="19" t="str">
        <f t="shared" si="0"/>
        <v/>
      </c>
      <c r="O20" s="18" t="str">
        <f t="shared" si="6"/>
        <v/>
      </c>
      <c r="Q20">
        <f t="shared" si="7"/>
        <v>0</v>
      </c>
      <c r="R20" t="str">
        <f t="shared" si="8"/>
        <v/>
      </c>
      <c r="T20">
        <f t="shared" si="9"/>
        <v>0</v>
      </c>
      <c r="U20" s="4" t="str">
        <f t="shared" si="1"/>
        <v/>
      </c>
      <c r="W20" s="55" t="str">
        <f t="shared" si="10"/>
        <v/>
      </c>
      <c r="X20" s="18" t="str">
        <f t="shared" si="11"/>
        <v/>
      </c>
    </row>
    <row r="21" spans="1:26" x14ac:dyDescent="0.3">
      <c r="G21">
        <f t="shared" si="2"/>
        <v>0</v>
      </c>
      <c r="H21" t="str">
        <f t="shared" si="3"/>
        <v/>
      </c>
      <c r="I21" t="str">
        <f t="shared" si="4"/>
        <v/>
      </c>
      <c r="K21" t="str">
        <f t="shared" si="5"/>
        <v/>
      </c>
      <c r="L21" s="19" t="str">
        <f t="shared" si="0"/>
        <v/>
      </c>
      <c r="O21" s="18" t="str">
        <f t="shared" si="6"/>
        <v/>
      </c>
      <c r="Q21">
        <f t="shared" si="7"/>
        <v>0</v>
      </c>
      <c r="R21" t="str">
        <f t="shared" si="8"/>
        <v/>
      </c>
      <c r="T21">
        <f t="shared" si="9"/>
        <v>0</v>
      </c>
      <c r="U21" s="4" t="str">
        <f t="shared" si="1"/>
        <v/>
      </c>
      <c r="W21" s="55" t="str">
        <f t="shared" si="10"/>
        <v/>
      </c>
      <c r="X21" s="18" t="str">
        <f t="shared" si="11"/>
        <v/>
      </c>
    </row>
    <row r="22" spans="1:26" x14ac:dyDescent="0.3">
      <c r="G22">
        <f t="shared" si="2"/>
        <v>0</v>
      </c>
      <c r="H22" t="str">
        <f t="shared" si="3"/>
        <v/>
      </c>
      <c r="I22" t="str">
        <f t="shared" si="4"/>
        <v/>
      </c>
      <c r="K22" t="str">
        <f t="shared" si="5"/>
        <v/>
      </c>
      <c r="L22" s="19" t="str">
        <f t="shared" si="0"/>
        <v/>
      </c>
      <c r="O22" s="18" t="str">
        <f t="shared" si="6"/>
        <v/>
      </c>
      <c r="Q22">
        <f t="shared" si="7"/>
        <v>0</v>
      </c>
      <c r="R22" t="str">
        <f t="shared" si="8"/>
        <v/>
      </c>
      <c r="T22">
        <f t="shared" si="9"/>
        <v>0</v>
      </c>
      <c r="U22" s="4" t="str">
        <f t="shared" si="1"/>
        <v/>
      </c>
      <c r="W22" s="55" t="str">
        <f t="shared" si="10"/>
        <v/>
      </c>
      <c r="X22" s="18" t="str">
        <f t="shared" si="11"/>
        <v/>
      </c>
    </row>
    <row r="23" spans="1:26" x14ac:dyDescent="0.3">
      <c r="G23">
        <f t="shared" si="2"/>
        <v>0</v>
      </c>
      <c r="H23" t="str">
        <f t="shared" si="3"/>
        <v/>
      </c>
      <c r="I23" t="str">
        <f t="shared" si="4"/>
        <v/>
      </c>
      <c r="K23" t="str">
        <f t="shared" si="5"/>
        <v/>
      </c>
      <c r="L23" s="19" t="str">
        <f t="shared" si="0"/>
        <v/>
      </c>
      <c r="O23" s="18" t="str">
        <f t="shared" si="6"/>
        <v/>
      </c>
      <c r="Q23">
        <f t="shared" si="7"/>
        <v>0</v>
      </c>
      <c r="R23" t="str">
        <f t="shared" si="8"/>
        <v/>
      </c>
      <c r="T23">
        <f t="shared" si="9"/>
        <v>0</v>
      </c>
      <c r="U23" s="4" t="str">
        <f t="shared" si="1"/>
        <v/>
      </c>
      <c r="W23" s="55" t="str">
        <f t="shared" si="10"/>
        <v/>
      </c>
      <c r="X23" s="18" t="str">
        <f t="shared" si="11"/>
        <v/>
      </c>
    </row>
    <row r="24" spans="1:26" x14ac:dyDescent="0.3">
      <c r="G24">
        <f t="shared" si="2"/>
        <v>0</v>
      </c>
      <c r="H24" t="str">
        <f t="shared" si="3"/>
        <v/>
      </c>
      <c r="I24" t="str">
        <f t="shared" si="4"/>
        <v/>
      </c>
      <c r="K24" t="str">
        <f t="shared" si="5"/>
        <v/>
      </c>
      <c r="L24" s="19" t="str">
        <f t="shared" si="0"/>
        <v/>
      </c>
      <c r="O24" s="18" t="str">
        <f t="shared" si="6"/>
        <v/>
      </c>
      <c r="Q24">
        <f t="shared" si="7"/>
        <v>0</v>
      </c>
      <c r="R24" t="str">
        <f t="shared" si="8"/>
        <v/>
      </c>
      <c r="T24">
        <f t="shared" si="9"/>
        <v>0</v>
      </c>
      <c r="U24" s="4" t="str">
        <f t="shared" si="1"/>
        <v/>
      </c>
      <c r="W24" s="55" t="str">
        <f t="shared" si="10"/>
        <v/>
      </c>
      <c r="X24" s="18" t="str">
        <f t="shared" si="11"/>
        <v/>
      </c>
    </row>
    <row r="25" spans="1:26" x14ac:dyDescent="0.3">
      <c r="G25">
        <f t="shared" si="2"/>
        <v>0</v>
      </c>
      <c r="H25" t="str">
        <f t="shared" si="3"/>
        <v/>
      </c>
      <c r="I25" t="str">
        <f t="shared" si="4"/>
        <v/>
      </c>
      <c r="K25" t="str">
        <f t="shared" si="5"/>
        <v/>
      </c>
      <c r="L25" s="19" t="str">
        <f t="shared" si="0"/>
        <v/>
      </c>
      <c r="O25" s="18" t="str">
        <f t="shared" si="6"/>
        <v/>
      </c>
      <c r="Q25">
        <f t="shared" si="7"/>
        <v>0</v>
      </c>
      <c r="R25" t="str">
        <f t="shared" si="8"/>
        <v/>
      </c>
      <c r="T25">
        <f t="shared" si="9"/>
        <v>0</v>
      </c>
      <c r="U25" s="4" t="str">
        <f t="shared" si="1"/>
        <v/>
      </c>
      <c r="W25" s="55" t="str">
        <f t="shared" si="10"/>
        <v/>
      </c>
      <c r="X25" s="18" t="str">
        <f t="shared" si="11"/>
        <v/>
      </c>
    </row>
    <row r="26" spans="1:26" x14ac:dyDescent="0.3">
      <c r="G26">
        <f t="shared" si="2"/>
        <v>0</v>
      </c>
      <c r="H26" t="str">
        <f t="shared" si="3"/>
        <v/>
      </c>
      <c r="I26" t="str">
        <f t="shared" si="4"/>
        <v/>
      </c>
      <c r="K26" t="str">
        <f t="shared" si="5"/>
        <v/>
      </c>
      <c r="L26" s="19" t="str">
        <f t="shared" si="0"/>
        <v/>
      </c>
      <c r="O26" s="18" t="str">
        <f t="shared" si="6"/>
        <v/>
      </c>
      <c r="Q26">
        <f t="shared" si="7"/>
        <v>0</v>
      </c>
      <c r="R26" t="str">
        <f t="shared" si="8"/>
        <v/>
      </c>
      <c r="T26">
        <f t="shared" si="9"/>
        <v>0</v>
      </c>
      <c r="U26" s="4" t="str">
        <f t="shared" si="1"/>
        <v/>
      </c>
      <c r="W26" s="55" t="str">
        <f t="shared" si="10"/>
        <v/>
      </c>
      <c r="X26" s="18" t="str">
        <f t="shared" si="11"/>
        <v/>
      </c>
    </row>
    <row r="27" spans="1:26" x14ac:dyDescent="0.3">
      <c r="G27">
        <f t="shared" si="2"/>
        <v>0</v>
      </c>
      <c r="H27" t="str">
        <f t="shared" si="3"/>
        <v/>
      </c>
      <c r="I27" t="str">
        <f t="shared" si="4"/>
        <v/>
      </c>
      <c r="K27" t="str">
        <f t="shared" si="5"/>
        <v/>
      </c>
      <c r="L27" s="19" t="str">
        <f t="shared" si="0"/>
        <v/>
      </c>
      <c r="O27" s="18" t="str">
        <f t="shared" si="6"/>
        <v/>
      </c>
      <c r="Q27">
        <f t="shared" si="7"/>
        <v>0</v>
      </c>
      <c r="R27" t="str">
        <f t="shared" si="8"/>
        <v/>
      </c>
      <c r="T27">
        <f t="shared" si="9"/>
        <v>0</v>
      </c>
      <c r="U27" s="4" t="str">
        <f t="shared" si="1"/>
        <v/>
      </c>
      <c r="W27" s="55" t="str">
        <f t="shared" si="10"/>
        <v/>
      </c>
      <c r="X27" s="18" t="str">
        <f t="shared" si="11"/>
        <v/>
      </c>
    </row>
    <row r="28" spans="1:26" x14ac:dyDescent="0.3">
      <c r="G28">
        <f t="shared" si="2"/>
        <v>0</v>
      </c>
      <c r="H28" t="str">
        <f t="shared" si="3"/>
        <v/>
      </c>
      <c r="I28" t="str">
        <f t="shared" si="4"/>
        <v/>
      </c>
      <c r="K28" t="str">
        <f t="shared" si="5"/>
        <v/>
      </c>
      <c r="L28" s="19" t="str">
        <f t="shared" si="0"/>
        <v/>
      </c>
      <c r="M28" s="17"/>
      <c r="N28" s="56"/>
      <c r="O28" s="18" t="str">
        <f t="shared" si="6"/>
        <v/>
      </c>
      <c r="Q28">
        <f t="shared" si="7"/>
        <v>0</v>
      </c>
      <c r="R28" t="str">
        <f t="shared" si="8"/>
        <v/>
      </c>
      <c r="T28">
        <f t="shared" si="9"/>
        <v>0</v>
      </c>
      <c r="U28" s="4" t="str">
        <f t="shared" si="1"/>
        <v/>
      </c>
      <c r="W28" s="55" t="str">
        <f t="shared" si="10"/>
        <v/>
      </c>
      <c r="X28" s="18" t="str">
        <f t="shared" si="11"/>
        <v/>
      </c>
    </row>
    <row r="29" spans="1:26" ht="18" x14ac:dyDescent="0.35">
      <c r="A29" s="20" t="s">
        <v>15</v>
      </c>
      <c r="B29" s="21" t="s">
        <v>630</v>
      </c>
      <c r="C29" s="21"/>
      <c r="D29" s="21"/>
      <c r="E29" s="21"/>
      <c r="F29" s="28" t="s">
        <v>7</v>
      </c>
      <c r="G29" s="28" t="s">
        <v>8</v>
      </c>
      <c r="H29" s="22"/>
      <c r="I29" s="22"/>
      <c r="J29" s="22"/>
      <c r="K29" s="22"/>
      <c r="L29" s="29" t="s">
        <v>12</v>
      </c>
      <c r="M29"/>
      <c r="N29" s="58"/>
      <c r="O29" s="30" t="s">
        <v>12</v>
      </c>
      <c r="P29" s="23"/>
      <c r="Q29" s="28" t="s">
        <v>8</v>
      </c>
      <c r="R29" s="21"/>
      <c r="S29" s="21"/>
      <c r="T29" s="21"/>
      <c r="U29" s="28" t="s">
        <v>12</v>
      </c>
      <c r="V29" s="31"/>
      <c r="W29" s="59"/>
      <c r="X29" s="30" t="s">
        <v>12</v>
      </c>
    </row>
    <row r="30" spans="1:26" ht="15" thickBot="1" x14ac:dyDescent="0.35">
      <c r="B30">
        <f>COUNT(F32:F100)</f>
        <v>0</v>
      </c>
      <c r="F30" s="28">
        <f>SUM(F32:F99)</f>
        <v>0</v>
      </c>
      <c r="G30" s="28">
        <f>SUM(G32:G61)</f>
        <v>0</v>
      </c>
      <c r="H30" s="2"/>
      <c r="I30" s="3"/>
      <c r="J30" s="3"/>
      <c r="K30" s="2"/>
      <c r="L30" s="29">
        <f>SUM(L32:L100)</f>
        <v>0</v>
      </c>
      <c r="O30" s="32">
        <f>SUM(O32:O100)</f>
        <v>0</v>
      </c>
      <c r="Q30" s="28">
        <f>SUM(Q32:Q100)</f>
        <v>0</v>
      </c>
      <c r="U30" s="32">
        <f>SUM(U32:U100)</f>
        <v>0</v>
      </c>
      <c r="X30" s="29">
        <f>SUM(X32:X100)</f>
        <v>0</v>
      </c>
    </row>
    <row r="31" spans="1:26" ht="58.8" thickTop="1" thickBot="1" x14ac:dyDescent="0.35">
      <c r="A31" s="47" t="s">
        <v>615</v>
      </c>
      <c r="B31" s="8" t="s">
        <v>1</v>
      </c>
      <c r="C31" s="9" t="s">
        <v>2</v>
      </c>
      <c r="D31" s="47" t="s">
        <v>619</v>
      </c>
      <c r="E31" s="47" t="s">
        <v>620</v>
      </c>
      <c r="F31" s="39" t="s">
        <v>616</v>
      </c>
      <c r="G31" s="50" t="s">
        <v>23</v>
      </c>
      <c r="H31" s="33" t="s">
        <v>4</v>
      </c>
      <c r="I31" s="33" t="s">
        <v>11</v>
      </c>
      <c r="J31" s="40" t="s">
        <v>617</v>
      </c>
      <c r="K31" s="33" t="s">
        <v>10</v>
      </c>
      <c r="L31" s="38" t="s">
        <v>9</v>
      </c>
      <c r="M31" s="41" t="s">
        <v>614</v>
      </c>
      <c r="N31" s="57" t="s">
        <v>626</v>
      </c>
      <c r="O31" s="37" t="s">
        <v>18</v>
      </c>
      <c r="Q31" s="50" t="s">
        <v>24</v>
      </c>
      <c r="R31" s="33" t="s">
        <v>5</v>
      </c>
      <c r="S31" s="40" t="s">
        <v>617</v>
      </c>
      <c r="T31" s="33" t="s">
        <v>10</v>
      </c>
      <c r="U31" s="33" t="s">
        <v>9</v>
      </c>
      <c r="V31" s="41" t="s">
        <v>614</v>
      </c>
      <c r="W31" s="57" t="s">
        <v>626</v>
      </c>
      <c r="X31" s="37" t="s">
        <v>18</v>
      </c>
      <c r="Y31" s="41" t="s">
        <v>618</v>
      </c>
      <c r="Z31" s="40" t="s">
        <v>6</v>
      </c>
    </row>
    <row r="32" spans="1:26" ht="15" thickTop="1" x14ac:dyDescent="0.3">
      <c r="G32">
        <f>D32*F32/100</f>
        <v>0</v>
      </c>
      <c r="H32" t="str">
        <f>IF(G32&gt;0,G32/$G$3*100, "")</f>
        <v/>
      </c>
      <c r="I32" t="str">
        <f>IF(G32&gt;0,G32/C32*43560, "")</f>
        <v/>
      </c>
      <c r="K32" t="str">
        <f>IF(I32&lt;&gt;"", I32*J32, "")</f>
        <v/>
      </c>
      <c r="L32" s="19" t="str">
        <f t="shared" ref="L32:L63" si="12">IF(K32&lt;&gt;"",K32*Y32, "")</f>
        <v/>
      </c>
      <c r="O32" s="18" t="str">
        <f>IF(M32&lt;&gt; "", L32*M32, "")</f>
        <v/>
      </c>
      <c r="Q32">
        <f>E32*F32/100</f>
        <v>0</v>
      </c>
      <c r="R32" t="str">
        <f>IF(Q32&gt;0, Q32/$Q$3*100, "")</f>
        <v/>
      </c>
      <c r="T32">
        <f>+Q32*S32</f>
        <v>0</v>
      </c>
      <c r="U32" s="4" t="str">
        <f t="shared" ref="U32:U63" si="13">IF(T32&gt;0,+T32*Y32, "")</f>
        <v/>
      </c>
      <c r="W32" s="55" t="str">
        <f t="shared" ref="W32:W95" si="14">IF(V32&lt;&gt; "", T32*V32, "")</f>
        <v/>
      </c>
      <c r="X32" s="18" t="str">
        <f>IF(V32&lt;&gt; "", U32*V32, "")</f>
        <v/>
      </c>
    </row>
    <row r="33" spans="7:24" x14ac:dyDescent="0.3">
      <c r="G33">
        <f t="shared" ref="G33:G65" si="15">D33*F33/100</f>
        <v>0</v>
      </c>
      <c r="H33" t="str">
        <f t="shared" ref="H33:H96" si="16">IF(G33&gt;0,G33/$G$3*100, "")</f>
        <v/>
      </c>
      <c r="I33" t="str">
        <f t="shared" ref="I33:I96" si="17">IF(G33&gt;0,G33/C33*43560, "")</f>
        <v/>
      </c>
      <c r="K33" t="str">
        <f t="shared" ref="K33:K65" si="18">IF(I33&lt;&gt;"", I33*J33, "")</f>
        <v/>
      </c>
      <c r="L33" s="19" t="str">
        <f t="shared" si="12"/>
        <v/>
      </c>
      <c r="O33" s="18" t="str">
        <f t="shared" ref="O33:O96" si="19">IF(M33&lt;&gt; "", L33*M33, "")</f>
        <v/>
      </c>
      <c r="Q33">
        <f t="shared" ref="Q33:Q96" si="20">E33*F33/100</f>
        <v>0</v>
      </c>
      <c r="R33" t="str">
        <f t="shared" ref="R33:R96" si="21">IF(Q33&gt;0, Q33/$Q$3*100, "")</f>
        <v/>
      </c>
      <c r="T33">
        <f t="shared" ref="T33:T96" si="22">+Q33*S33</f>
        <v>0</v>
      </c>
      <c r="U33" s="4" t="str">
        <f t="shared" si="13"/>
        <v/>
      </c>
      <c r="W33" s="55" t="str">
        <f t="shared" si="14"/>
        <v/>
      </c>
      <c r="X33" s="18" t="str">
        <f t="shared" ref="X33:X96" si="23">IF(V33&lt;&gt; "", U33*V33, "")</f>
        <v/>
      </c>
    </row>
    <row r="34" spans="7:24" x14ac:dyDescent="0.3">
      <c r="G34">
        <f t="shared" si="15"/>
        <v>0</v>
      </c>
      <c r="H34" t="str">
        <f t="shared" si="16"/>
        <v/>
      </c>
      <c r="I34" t="str">
        <f t="shared" si="17"/>
        <v/>
      </c>
      <c r="K34" t="str">
        <f t="shared" si="18"/>
        <v/>
      </c>
      <c r="L34" s="19" t="str">
        <f t="shared" si="12"/>
        <v/>
      </c>
      <c r="O34" s="18" t="str">
        <f t="shared" si="19"/>
        <v/>
      </c>
      <c r="Q34">
        <f t="shared" si="20"/>
        <v>0</v>
      </c>
      <c r="R34" t="str">
        <f t="shared" si="21"/>
        <v/>
      </c>
      <c r="T34">
        <f t="shared" si="22"/>
        <v>0</v>
      </c>
      <c r="U34" s="4" t="str">
        <f t="shared" si="13"/>
        <v/>
      </c>
      <c r="W34" s="55" t="str">
        <f t="shared" si="14"/>
        <v/>
      </c>
      <c r="X34" s="18" t="str">
        <f t="shared" si="23"/>
        <v/>
      </c>
    </row>
    <row r="35" spans="7:24" x14ac:dyDescent="0.3">
      <c r="G35">
        <f t="shared" si="15"/>
        <v>0</v>
      </c>
      <c r="H35" t="str">
        <f t="shared" si="16"/>
        <v/>
      </c>
      <c r="I35" t="str">
        <f t="shared" si="17"/>
        <v/>
      </c>
      <c r="K35" t="str">
        <f t="shared" si="18"/>
        <v/>
      </c>
      <c r="L35" s="19" t="str">
        <f t="shared" si="12"/>
        <v/>
      </c>
      <c r="O35" s="18" t="str">
        <f t="shared" si="19"/>
        <v/>
      </c>
      <c r="Q35">
        <f t="shared" si="20"/>
        <v>0</v>
      </c>
      <c r="R35" t="str">
        <f t="shared" si="21"/>
        <v/>
      </c>
      <c r="T35">
        <f t="shared" si="22"/>
        <v>0</v>
      </c>
      <c r="U35" s="4" t="str">
        <f t="shared" si="13"/>
        <v/>
      </c>
      <c r="W35" s="55" t="str">
        <f t="shared" si="14"/>
        <v/>
      </c>
      <c r="X35" s="18" t="str">
        <f t="shared" si="23"/>
        <v/>
      </c>
    </row>
    <row r="36" spans="7:24" x14ac:dyDescent="0.3">
      <c r="G36">
        <f t="shared" si="15"/>
        <v>0</v>
      </c>
      <c r="H36" t="str">
        <f t="shared" si="16"/>
        <v/>
      </c>
      <c r="I36" t="str">
        <f t="shared" si="17"/>
        <v/>
      </c>
      <c r="K36" t="str">
        <f t="shared" si="18"/>
        <v/>
      </c>
      <c r="L36" s="19" t="str">
        <f t="shared" si="12"/>
        <v/>
      </c>
      <c r="O36" s="18" t="str">
        <f t="shared" si="19"/>
        <v/>
      </c>
      <c r="Q36">
        <f t="shared" si="20"/>
        <v>0</v>
      </c>
      <c r="R36" t="str">
        <f t="shared" si="21"/>
        <v/>
      </c>
      <c r="T36">
        <f t="shared" si="22"/>
        <v>0</v>
      </c>
      <c r="U36" s="4" t="str">
        <f t="shared" si="13"/>
        <v/>
      </c>
      <c r="W36" s="55" t="str">
        <f t="shared" si="14"/>
        <v/>
      </c>
      <c r="X36" s="18" t="str">
        <f t="shared" si="23"/>
        <v/>
      </c>
    </row>
    <row r="37" spans="7:24" x14ac:dyDescent="0.3">
      <c r="G37">
        <f t="shared" si="15"/>
        <v>0</v>
      </c>
      <c r="H37" t="str">
        <f t="shared" si="16"/>
        <v/>
      </c>
      <c r="I37" t="str">
        <f t="shared" si="17"/>
        <v/>
      </c>
      <c r="K37" t="str">
        <f t="shared" si="18"/>
        <v/>
      </c>
      <c r="L37" s="19" t="str">
        <f t="shared" si="12"/>
        <v/>
      </c>
      <c r="O37" s="18" t="str">
        <f t="shared" si="19"/>
        <v/>
      </c>
      <c r="Q37">
        <f t="shared" si="20"/>
        <v>0</v>
      </c>
      <c r="R37" t="str">
        <f t="shared" si="21"/>
        <v/>
      </c>
      <c r="T37">
        <f t="shared" si="22"/>
        <v>0</v>
      </c>
      <c r="U37" s="4" t="str">
        <f t="shared" si="13"/>
        <v/>
      </c>
      <c r="W37" s="55" t="str">
        <f t="shared" si="14"/>
        <v/>
      </c>
      <c r="X37" s="18" t="str">
        <f t="shared" si="23"/>
        <v/>
      </c>
    </row>
    <row r="38" spans="7:24" x14ac:dyDescent="0.3">
      <c r="G38">
        <f t="shared" si="15"/>
        <v>0</v>
      </c>
      <c r="H38" t="str">
        <f t="shared" si="16"/>
        <v/>
      </c>
      <c r="I38" t="str">
        <f t="shared" si="17"/>
        <v/>
      </c>
      <c r="K38" t="str">
        <f t="shared" si="18"/>
        <v/>
      </c>
      <c r="L38" s="19" t="str">
        <f t="shared" si="12"/>
        <v/>
      </c>
      <c r="O38" s="18" t="str">
        <f t="shared" si="19"/>
        <v/>
      </c>
      <c r="Q38">
        <f t="shared" si="20"/>
        <v>0</v>
      </c>
      <c r="R38" t="str">
        <f t="shared" si="21"/>
        <v/>
      </c>
      <c r="T38">
        <f t="shared" si="22"/>
        <v>0</v>
      </c>
      <c r="U38" s="4" t="str">
        <f t="shared" si="13"/>
        <v/>
      </c>
      <c r="W38" s="55" t="str">
        <f t="shared" si="14"/>
        <v/>
      </c>
      <c r="X38" s="18" t="str">
        <f t="shared" si="23"/>
        <v/>
      </c>
    </row>
    <row r="39" spans="7:24" x14ac:dyDescent="0.3">
      <c r="G39">
        <f t="shared" si="15"/>
        <v>0</v>
      </c>
      <c r="H39" t="str">
        <f t="shared" si="16"/>
        <v/>
      </c>
      <c r="I39" t="str">
        <f t="shared" si="17"/>
        <v/>
      </c>
      <c r="K39" t="str">
        <f t="shared" si="18"/>
        <v/>
      </c>
      <c r="L39" s="19" t="str">
        <f t="shared" si="12"/>
        <v/>
      </c>
      <c r="O39" s="18" t="str">
        <f t="shared" si="19"/>
        <v/>
      </c>
      <c r="Q39">
        <f t="shared" si="20"/>
        <v>0</v>
      </c>
      <c r="R39" t="str">
        <f t="shared" si="21"/>
        <v/>
      </c>
      <c r="T39">
        <f t="shared" si="22"/>
        <v>0</v>
      </c>
      <c r="U39" s="4" t="str">
        <f t="shared" si="13"/>
        <v/>
      </c>
      <c r="W39" s="55" t="str">
        <f t="shared" si="14"/>
        <v/>
      </c>
      <c r="X39" s="18" t="str">
        <f t="shared" si="23"/>
        <v/>
      </c>
    </row>
    <row r="40" spans="7:24" x14ac:dyDescent="0.3">
      <c r="G40">
        <f t="shared" si="15"/>
        <v>0</v>
      </c>
      <c r="H40" t="str">
        <f t="shared" si="16"/>
        <v/>
      </c>
      <c r="I40" t="str">
        <f t="shared" si="17"/>
        <v/>
      </c>
      <c r="K40" t="str">
        <f t="shared" si="18"/>
        <v/>
      </c>
      <c r="L40" s="19" t="str">
        <f t="shared" si="12"/>
        <v/>
      </c>
      <c r="O40" s="18" t="str">
        <f t="shared" si="19"/>
        <v/>
      </c>
      <c r="Q40">
        <f t="shared" si="20"/>
        <v>0</v>
      </c>
      <c r="R40" t="str">
        <f t="shared" si="21"/>
        <v/>
      </c>
      <c r="T40">
        <f t="shared" si="22"/>
        <v>0</v>
      </c>
      <c r="U40" s="4" t="str">
        <f t="shared" si="13"/>
        <v/>
      </c>
      <c r="W40" s="55" t="str">
        <f t="shared" si="14"/>
        <v/>
      </c>
      <c r="X40" s="18" t="str">
        <f t="shared" si="23"/>
        <v/>
      </c>
    </row>
    <row r="41" spans="7:24" x14ac:dyDescent="0.3">
      <c r="G41">
        <f t="shared" si="15"/>
        <v>0</v>
      </c>
      <c r="H41" t="str">
        <f t="shared" si="16"/>
        <v/>
      </c>
      <c r="I41" t="str">
        <f t="shared" si="17"/>
        <v/>
      </c>
      <c r="K41" t="str">
        <f t="shared" si="18"/>
        <v/>
      </c>
      <c r="L41" s="19" t="str">
        <f t="shared" si="12"/>
        <v/>
      </c>
      <c r="O41" s="18" t="str">
        <f t="shared" si="19"/>
        <v/>
      </c>
      <c r="Q41">
        <f t="shared" si="20"/>
        <v>0</v>
      </c>
      <c r="R41" t="str">
        <f t="shared" si="21"/>
        <v/>
      </c>
      <c r="T41">
        <f t="shared" si="22"/>
        <v>0</v>
      </c>
      <c r="U41" s="4" t="str">
        <f t="shared" si="13"/>
        <v/>
      </c>
      <c r="W41" s="55" t="str">
        <f t="shared" si="14"/>
        <v/>
      </c>
      <c r="X41" s="18" t="str">
        <f t="shared" si="23"/>
        <v/>
      </c>
    </row>
    <row r="42" spans="7:24" x14ac:dyDescent="0.3">
      <c r="G42">
        <f t="shared" si="15"/>
        <v>0</v>
      </c>
      <c r="H42" t="str">
        <f t="shared" si="16"/>
        <v/>
      </c>
      <c r="I42" t="str">
        <f t="shared" si="17"/>
        <v/>
      </c>
      <c r="K42" t="str">
        <f t="shared" si="18"/>
        <v/>
      </c>
      <c r="L42" s="19" t="str">
        <f t="shared" si="12"/>
        <v/>
      </c>
      <c r="O42" s="18" t="str">
        <f t="shared" si="19"/>
        <v/>
      </c>
      <c r="Q42">
        <f t="shared" si="20"/>
        <v>0</v>
      </c>
      <c r="R42" t="str">
        <f t="shared" si="21"/>
        <v/>
      </c>
      <c r="T42">
        <f t="shared" si="22"/>
        <v>0</v>
      </c>
      <c r="U42" s="4" t="str">
        <f t="shared" si="13"/>
        <v/>
      </c>
      <c r="W42" s="55" t="str">
        <f t="shared" si="14"/>
        <v/>
      </c>
      <c r="X42" s="18" t="str">
        <f t="shared" si="23"/>
        <v/>
      </c>
    </row>
    <row r="43" spans="7:24" x14ac:dyDescent="0.3">
      <c r="G43">
        <f t="shared" si="15"/>
        <v>0</v>
      </c>
      <c r="H43" t="str">
        <f t="shared" si="16"/>
        <v/>
      </c>
      <c r="I43" t="str">
        <f t="shared" si="17"/>
        <v/>
      </c>
      <c r="K43" t="str">
        <f t="shared" si="18"/>
        <v/>
      </c>
      <c r="L43" s="19" t="str">
        <f t="shared" si="12"/>
        <v/>
      </c>
      <c r="O43" s="18" t="str">
        <f t="shared" si="19"/>
        <v/>
      </c>
      <c r="Q43">
        <f t="shared" si="20"/>
        <v>0</v>
      </c>
      <c r="R43" t="str">
        <f t="shared" si="21"/>
        <v/>
      </c>
      <c r="T43">
        <f t="shared" si="22"/>
        <v>0</v>
      </c>
      <c r="U43" s="4" t="str">
        <f t="shared" si="13"/>
        <v/>
      </c>
      <c r="W43" s="55" t="str">
        <f t="shared" si="14"/>
        <v/>
      </c>
      <c r="X43" s="18" t="str">
        <f t="shared" si="23"/>
        <v/>
      </c>
    </row>
    <row r="44" spans="7:24" x14ac:dyDescent="0.3">
      <c r="G44">
        <f t="shared" si="15"/>
        <v>0</v>
      </c>
      <c r="H44" t="str">
        <f t="shared" si="16"/>
        <v/>
      </c>
      <c r="I44" t="str">
        <f t="shared" si="17"/>
        <v/>
      </c>
      <c r="K44" t="str">
        <f t="shared" si="18"/>
        <v/>
      </c>
      <c r="L44" s="19" t="str">
        <f t="shared" si="12"/>
        <v/>
      </c>
      <c r="O44" s="18" t="str">
        <f t="shared" si="19"/>
        <v/>
      </c>
      <c r="Q44">
        <f t="shared" si="20"/>
        <v>0</v>
      </c>
      <c r="R44" t="str">
        <f t="shared" si="21"/>
        <v/>
      </c>
      <c r="T44">
        <f t="shared" si="22"/>
        <v>0</v>
      </c>
      <c r="U44" s="4" t="str">
        <f t="shared" si="13"/>
        <v/>
      </c>
      <c r="W44" s="55" t="str">
        <f t="shared" si="14"/>
        <v/>
      </c>
      <c r="X44" s="18" t="str">
        <f t="shared" si="23"/>
        <v/>
      </c>
    </row>
    <row r="45" spans="7:24" x14ac:dyDescent="0.3">
      <c r="G45">
        <f t="shared" si="15"/>
        <v>0</v>
      </c>
      <c r="H45" t="str">
        <f t="shared" si="16"/>
        <v/>
      </c>
      <c r="I45" t="str">
        <f t="shared" si="17"/>
        <v/>
      </c>
      <c r="K45" t="str">
        <f t="shared" si="18"/>
        <v/>
      </c>
      <c r="L45" s="19" t="str">
        <f t="shared" si="12"/>
        <v/>
      </c>
      <c r="O45" s="18" t="str">
        <f t="shared" si="19"/>
        <v/>
      </c>
      <c r="Q45">
        <f t="shared" si="20"/>
        <v>0</v>
      </c>
      <c r="R45" t="str">
        <f t="shared" si="21"/>
        <v/>
      </c>
      <c r="T45">
        <f t="shared" si="22"/>
        <v>0</v>
      </c>
      <c r="U45" s="4" t="str">
        <f t="shared" si="13"/>
        <v/>
      </c>
      <c r="W45" s="55" t="str">
        <f t="shared" si="14"/>
        <v/>
      </c>
      <c r="X45" s="18" t="str">
        <f t="shared" si="23"/>
        <v/>
      </c>
    </row>
    <row r="46" spans="7:24" x14ac:dyDescent="0.3">
      <c r="G46">
        <f t="shared" si="15"/>
        <v>0</v>
      </c>
      <c r="H46" t="str">
        <f t="shared" si="16"/>
        <v/>
      </c>
      <c r="I46" t="str">
        <f t="shared" si="17"/>
        <v/>
      </c>
      <c r="K46" t="str">
        <f t="shared" si="18"/>
        <v/>
      </c>
      <c r="L46" s="19" t="str">
        <f t="shared" si="12"/>
        <v/>
      </c>
      <c r="O46" s="18" t="str">
        <f t="shared" si="19"/>
        <v/>
      </c>
      <c r="Q46">
        <f t="shared" si="20"/>
        <v>0</v>
      </c>
      <c r="R46" t="str">
        <f t="shared" si="21"/>
        <v/>
      </c>
      <c r="T46">
        <f t="shared" si="22"/>
        <v>0</v>
      </c>
      <c r="U46" s="4" t="str">
        <f t="shared" si="13"/>
        <v/>
      </c>
      <c r="W46" s="55" t="str">
        <f t="shared" si="14"/>
        <v/>
      </c>
      <c r="X46" s="18" t="str">
        <f t="shared" si="23"/>
        <v/>
      </c>
    </row>
    <row r="47" spans="7:24" x14ac:dyDescent="0.3">
      <c r="G47">
        <f t="shared" si="15"/>
        <v>0</v>
      </c>
      <c r="H47" t="str">
        <f t="shared" si="16"/>
        <v/>
      </c>
      <c r="I47" t="str">
        <f t="shared" si="17"/>
        <v/>
      </c>
      <c r="K47" t="str">
        <f t="shared" si="18"/>
        <v/>
      </c>
      <c r="L47" s="19" t="str">
        <f t="shared" si="12"/>
        <v/>
      </c>
      <c r="O47" s="18" t="str">
        <f t="shared" si="19"/>
        <v/>
      </c>
      <c r="Q47">
        <f t="shared" si="20"/>
        <v>0</v>
      </c>
      <c r="R47" t="str">
        <f t="shared" si="21"/>
        <v/>
      </c>
      <c r="T47">
        <f t="shared" si="22"/>
        <v>0</v>
      </c>
      <c r="U47" s="4" t="str">
        <f t="shared" si="13"/>
        <v/>
      </c>
      <c r="W47" s="55" t="str">
        <f t="shared" si="14"/>
        <v/>
      </c>
      <c r="X47" s="18" t="str">
        <f t="shared" si="23"/>
        <v/>
      </c>
    </row>
    <row r="48" spans="7:24" x14ac:dyDescent="0.3">
      <c r="G48">
        <f t="shared" si="15"/>
        <v>0</v>
      </c>
      <c r="H48" t="str">
        <f t="shared" si="16"/>
        <v/>
      </c>
      <c r="I48" t="str">
        <f t="shared" si="17"/>
        <v/>
      </c>
      <c r="K48" t="str">
        <f t="shared" si="18"/>
        <v/>
      </c>
      <c r="L48" s="19" t="str">
        <f t="shared" si="12"/>
        <v/>
      </c>
      <c r="O48" s="18" t="str">
        <f t="shared" si="19"/>
        <v/>
      </c>
      <c r="Q48">
        <f t="shared" si="20"/>
        <v>0</v>
      </c>
      <c r="R48" t="str">
        <f t="shared" si="21"/>
        <v/>
      </c>
      <c r="T48">
        <f t="shared" si="22"/>
        <v>0</v>
      </c>
      <c r="U48" s="4" t="str">
        <f t="shared" si="13"/>
        <v/>
      </c>
      <c r="W48" s="55" t="str">
        <f t="shared" si="14"/>
        <v/>
      </c>
      <c r="X48" s="18" t="str">
        <f t="shared" si="23"/>
        <v/>
      </c>
    </row>
    <row r="49" spans="7:24" x14ac:dyDescent="0.3">
      <c r="G49">
        <f t="shared" si="15"/>
        <v>0</v>
      </c>
      <c r="H49" t="str">
        <f t="shared" si="16"/>
        <v/>
      </c>
      <c r="I49" t="str">
        <f t="shared" si="17"/>
        <v/>
      </c>
      <c r="K49" t="str">
        <f t="shared" si="18"/>
        <v/>
      </c>
      <c r="L49" s="19" t="str">
        <f t="shared" si="12"/>
        <v/>
      </c>
      <c r="O49" s="18" t="str">
        <f t="shared" si="19"/>
        <v/>
      </c>
      <c r="Q49">
        <f t="shared" si="20"/>
        <v>0</v>
      </c>
      <c r="R49" t="str">
        <f t="shared" si="21"/>
        <v/>
      </c>
      <c r="T49">
        <f t="shared" si="22"/>
        <v>0</v>
      </c>
      <c r="U49" s="4" t="str">
        <f t="shared" si="13"/>
        <v/>
      </c>
      <c r="W49" s="55" t="str">
        <f t="shared" si="14"/>
        <v/>
      </c>
      <c r="X49" s="18" t="str">
        <f t="shared" si="23"/>
        <v/>
      </c>
    </row>
    <row r="50" spans="7:24" x14ac:dyDescent="0.3">
      <c r="G50">
        <f t="shared" si="15"/>
        <v>0</v>
      </c>
      <c r="H50" t="str">
        <f t="shared" si="16"/>
        <v/>
      </c>
      <c r="I50" t="str">
        <f t="shared" si="17"/>
        <v/>
      </c>
      <c r="K50" t="str">
        <f t="shared" si="18"/>
        <v/>
      </c>
      <c r="L50" s="19" t="str">
        <f t="shared" si="12"/>
        <v/>
      </c>
      <c r="O50" s="18" t="str">
        <f t="shared" si="19"/>
        <v/>
      </c>
      <c r="Q50">
        <f t="shared" si="20"/>
        <v>0</v>
      </c>
      <c r="R50" t="str">
        <f t="shared" si="21"/>
        <v/>
      </c>
      <c r="T50">
        <f t="shared" si="22"/>
        <v>0</v>
      </c>
      <c r="U50" s="4" t="str">
        <f t="shared" si="13"/>
        <v/>
      </c>
      <c r="W50" s="55" t="str">
        <f t="shared" si="14"/>
        <v/>
      </c>
      <c r="X50" s="18" t="str">
        <f t="shared" si="23"/>
        <v/>
      </c>
    </row>
    <row r="51" spans="7:24" x14ac:dyDescent="0.3">
      <c r="G51">
        <f t="shared" si="15"/>
        <v>0</v>
      </c>
      <c r="H51" t="str">
        <f t="shared" si="16"/>
        <v/>
      </c>
      <c r="I51" t="str">
        <f t="shared" si="17"/>
        <v/>
      </c>
      <c r="K51" t="str">
        <f t="shared" si="18"/>
        <v/>
      </c>
      <c r="L51" s="19" t="str">
        <f t="shared" si="12"/>
        <v/>
      </c>
      <c r="O51" s="18" t="str">
        <f t="shared" si="19"/>
        <v/>
      </c>
      <c r="Q51">
        <f t="shared" si="20"/>
        <v>0</v>
      </c>
      <c r="R51" t="str">
        <f t="shared" si="21"/>
        <v/>
      </c>
      <c r="T51">
        <f t="shared" si="22"/>
        <v>0</v>
      </c>
      <c r="U51" s="4" t="str">
        <f t="shared" si="13"/>
        <v/>
      </c>
      <c r="W51" s="55" t="str">
        <f t="shared" si="14"/>
        <v/>
      </c>
      <c r="X51" s="18" t="str">
        <f t="shared" si="23"/>
        <v/>
      </c>
    </row>
    <row r="52" spans="7:24" x14ac:dyDescent="0.3">
      <c r="G52">
        <f t="shared" si="15"/>
        <v>0</v>
      </c>
      <c r="H52" t="str">
        <f t="shared" si="16"/>
        <v/>
      </c>
      <c r="I52" t="str">
        <f t="shared" si="17"/>
        <v/>
      </c>
      <c r="K52" t="str">
        <f t="shared" si="18"/>
        <v/>
      </c>
      <c r="L52" s="19" t="str">
        <f t="shared" si="12"/>
        <v/>
      </c>
      <c r="O52" s="18" t="str">
        <f t="shared" si="19"/>
        <v/>
      </c>
      <c r="Q52">
        <f t="shared" si="20"/>
        <v>0</v>
      </c>
      <c r="R52" t="str">
        <f t="shared" si="21"/>
        <v/>
      </c>
      <c r="T52">
        <f t="shared" si="22"/>
        <v>0</v>
      </c>
      <c r="U52" s="4" t="str">
        <f t="shared" si="13"/>
        <v/>
      </c>
      <c r="W52" s="55" t="str">
        <f t="shared" si="14"/>
        <v/>
      </c>
      <c r="X52" s="18" t="str">
        <f t="shared" si="23"/>
        <v/>
      </c>
    </row>
    <row r="53" spans="7:24" x14ac:dyDescent="0.3">
      <c r="G53">
        <f t="shared" si="15"/>
        <v>0</v>
      </c>
      <c r="H53" t="str">
        <f t="shared" si="16"/>
        <v/>
      </c>
      <c r="I53" t="str">
        <f t="shared" si="17"/>
        <v/>
      </c>
      <c r="K53" t="str">
        <f t="shared" si="18"/>
        <v/>
      </c>
      <c r="L53" s="19" t="str">
        <f t="shared" si="12"/>
        <v/>
      </c>
      <c r="O53" s="18" t="str">
        <f t="shared" si="19"/>
        <v/>
      </c>
      <c r="Q53">
        <f t="shared" si="20"/>
        <v>0</v>
      </c>
      <c r="R53" t="str">
        <f t="shared" si="21"/>
        <v/>
      </c>
      <c r="T53">
        <f t="shared" si="22"/>
        <v>0</v>
      </c>
      <c r="U53" s="4" t="str">
        <f t="shared" si="13"/>
        <v/>
      </c>
      <c r="W53" s="55" t="str">
        <f t="shared" si="14"/>
        <v/>
      </c>
      <c r="X53" s="18" t="str">
        <f t="shared" si="23"/>
        <v/>
      </c>
    </row>
    <row r="54" spans="7:24" x14ac:dyDescent="0.3">
      <c r="G54">
        <f t="shared" si="15"/>
        <v>0</v>
      </c>
      <c r="H54" t="str">
        <f t="shared" si="16"/>
        <v/>
      </c>
      <c r="I54" t="str">
        <f t="shared" si="17"/>
        <v/>
      </c>
      <c r="K54" t="str">
        <f t="shared" si="18"/>
        <v/>
      </c>
      <c r="L54" s="19" t="str">
        <f t="shared" si="12"/>
        <v/>
      </c>
      <c r="O54" s="18" t="str">
        <f t="shared" si="19"/>
        <v/>
      </c>
      <c r="Q54">
        <f t="shared" si="20"/>
        <v>0</v>
      </c>
      <c r="R54" t="str">
        <f t="shared" si="21"/>
        <v/>
      </c>
      <c r="T54">
        <f t="shared" si="22"/>
        <v>0</v>
      </c>
      <c r="U54" s="4" t="str">
        <f t="shared" si="13"/>
        <v/>
      </c>
      <c r="W54" s="55" t="str">
        <f t="shared" si="14"/>
        <v/>
      </c>
      <c r="X54" s="18" t="str">
        <f t="shared" si="23"/>
        <v/>
      </c>
    </row>
    <row r="55" spans="7:24" x14ac:dyDescent="0.3">
      <c r="G55">
        <f t="shared" si="15"/>
        <v>0</v>
      </c>
      <c r="H55" t="str">
        <f t="shared" si="16"/>
        <v/>
      </c>
      <c r="I55" t="str">
        <f t="shared" si="17"/>
        <v/>
      </c>
      <c r="K55" t="str">
        <f t="shared" si="18"/>
        <v/>
      </c>
      <c r="L55" s="19" t="str">
        <f t="shared" si="12"/>
        <v/>
      </c>
      <c r="O55" s="18" t="str">
        <f t="shared" si="19"/>
        <v/>
      </c>
      <c r="Q55">
        <f t="shared" si="20"/>
        <v>0</v>
      </c>
      <c r="R55" t="str">
        <f t="shared" si="21"/>
        <v/>
      </c>
      <c r="T55">
        <f t="shared" si="22"/>
        <v>0</v>
      </c>
      <c r="U55" s="4" t="str">
        <f t="shared" si="13"/>
        <v/>
      </c>
      <c r="W55" s="55" t="str">
        <f t="shared" si="14"/>
        <v/>
      </c>
      <c r="X55" s="18" t="str">
        <f t="shared" si="23"/>
        <v/>
      </c>
    </row>
    <row r="56" spans="7:24" x14ac:dyDescent="0.3">
      <c r="G56">
        <f t="shared" si="15"/>
        <v>0</v>
      </c>
      <c r="H56" t="str">
        <f t="shared" si="16"/>
        <v/>
      </c>
      <c r="I56" t="str">
        <f t="shared" si="17"/>
        <v/>
      </c>
      <c r="K56" t="str">
        <f t="shared" si="18"/>
        <v/>
      </c>
      <c r="L56" s="19" t="str">
        <f t="shared" si="12"/>
        <v/>
      </c>
      <c r="O56" s="18" t="str">
        <f t="shared" si="19"/>
        <v/>
      </c>
      <c r="Q56">
        <f t="shared" si="20"/>
        <v>0</v>
      </c>
      <c r="R56" t="str">
        <f t="shared" si="21"/>
        <v/>
      </c>
      <c r="T56">
        <f t="shared" si="22"/>
        <v>0</v>
      </c>
      <c r="U56" s="4" t="str">
        <f t="shared" si="13"/>
        <v/>
      </c>
      <c r="W56" s="55" t="str">
        <f t="shared" si="14"/>
        <v/>
      </c>
      <c r="X56" s="18" t="str">
        <f t="shared" si="23"/>
        <v/>
      </c>
    </row>
    <row r="57" spans="7:24" x14ac:dyDescent="0.3">
      <c r="G57">
        <f t="shared" si="15"/>
        <v>0</v>
      </c>
      <c r="H57" t="str">
        <f t="shared" si="16"/>
        <v/>
      </c>
      <c r="I57" t="str">
        <f t="shared" si="17"/>
        <v/>
      </c>
      <c r="K57" t="str">
        <f t="shared" si="18"/>
        <v/>
      </c>
      <c r="L57" s="19" t="str">
        <f t="shared" si="12"/>
        <v/>
      </c>
      <c r="O57" s="18" t="str">
        <f t="shared" si="19"/>
        <v/>
      </c>
      <c r="Q57">
        <f t="shared" si="20"/>
        <v>0</v>
      </c>
      <c r="R57" t="str">
        <f t="shared" si="21"/>
        <v/>
      </c>
      <c r="T57">
        <f t="shared" si="22"/>
        <v>0</v>
      </c>
      <c r="U57" s="4" t="str">
        <f t="shared" si="13"/>
        <v/>
      </c>
      <c r="W57" s="55" t="str">
        <f t="shared" si="14"/>
        <v/>
      </c>
      <c r="X57" s="18" t="str">
        <f t="shared" si="23"/>
        <v/>
      </c>
    </row>
    <row r="58" spans="7:24" x14ac:dyDescent="0.3">
      <c r="G58">
        <f t="shared" si="15"/>
        <v>0</v>
      </c>
      <c r="H58" t="str">
        <f t="shared" si="16"/>
        <v/>
      </c>
      <c r="I58" t="str">
        <f t="shared" si="17"/>
        <v/>
      </c>
      <c r="K58" t="str">
        <f t="shared" si="18"/>
        <v/>
      </c>
      <c r="L58" s="19" t="str">
        <f t="shared" si="12"/>
        <v/>
      </c>
      <c r="O58" s="18" t="str">
        <f t="shared" si="19"/>
        <v/>
      </c>
      <c r="Q58">
        <f t="shared" si="20"/>
        <v>0</v>
      </c>
      <c r="R58" t="str">
        <f t="shared" si="21"/>
        <v/>
      </c>
      <c r="T58">
        <f t="shared" si="22"/>
        <v>0</v>
      </c>
      <c r="U58" s="4" t="str">
        <f t="shared" si="13"/>
        <v/>
      </c>
      <c r="W58" s="55" t="str">
        <f t="shared" si="14"/>
        <v/>
      </c>
      <c r="X58" s="18" t="str">
        <f t="shared" si="23"/>
        <v/>
      </c>
    </row>
    <row r="59" spans="7:24" x14ac:dyDescent="0.3">
      <c r="G59">
        <f t="shared" si="15"/>
        <v>0</v>
      </c>
      <c r="H59" t="str">
        <f t="shared" si="16"/>
        <v/>
      </c>
      <c r="I59" t="str">
        <f t="shared" si="17"/>
        <v/>
      </c>
      <c r="K59" t="str">
        <f t="shared" si="18"/>
        <v/>
      </c>
      <c r="L59" s="19" t="str">
        <f t="shared" si="12"/>
        <v/>
      </c>
      <c r="O59" s="18" t="str">
        <f t="shared" si="19"/>
        <v/>
      </c>
      <c r="Q59">
        <f t="shared" si="20"/>
        <v>0</v>
      </c>
      <c r="R59" t="str">
        <f t="shared" si="21"/>
        <v/>
      </c>
      <c r="T59">
        <f t="shared" si="22"/>
        <v>0</v>
      </c>
      <c r="U59" s="4" t="str">
        <f t="shared" si="13"/>
        <v/>
      </c>
      <c r="W59" s="55" t="str">
        <f t="shared" si="14"/>
        <v/>
      </c>
      <c r="X59" s="18" t="str">
        <f t="shared" si="23"/>
        <v/>
      </c>
    </row>
    <row r="60" spans="7:24" x14ac:dyDescent="0.3">
      <c r="G60">
        <f t="shared" si="15"/>
        <v>0</v>
      </c>
      <c r="H60" t="str">
        <f t="shared" si="16"/>
        <v/>
      </c>
      <c r="I60" t="str">
        <f t="shared" si="17"/>
        <v/>
      </c>
      <c r="K60" t="str">
        <f t="shared" si="18"/>
        <v/>
      </c>
      <c r="L60" s="19" t="str">
        <f t="shared" si="12"/>
        <v/>
      </c>
      <c r="O60" s="18" t="str">
        <f t="shared" si="19"/>
        <v/>
      </c>
      <c r="Q60">
        <f t="shared" si="20"/>
        <v>0</v>
      </c>
      <c r="R60" t="str">
        <f t="shared" si="21"/>
        <v/>
      </c>
      <c r="T60">
        <f t="shared" si="22"/>
        <v>0</v>
      </c>
      <c r="U60" s="4" t="str">
        <f t="shared" si="13"/>
        <v/>
      </c>
      <c r="W60" s="55" t="str">
        <f t="shared" si="14"/>
        <v/>
      </c>
      <c r="X60" s="18" t="str">
        <f t="shared" si="23"/>
        <v/>
      </c>
    </row>
    <row r="61" spans="7:24" x14ac:dyDescent="0.3">
      <c r="G61">
        <f t="shared" si="15"/>
        <v>0</v>
      </c>
      <c r="H61" t="str">
        <f t="shared" si="16"/>
        <v/>
      </c>
      <c r="I61" t="str">
        <f t="shared" si="17"/>
        <v/>
      </c>
      <c r="K61" t="str">
        <f t="shared" si="18"/>
        <v/>
      </c>
      <c r="L61" s="19" t="str">
        <f t="shared" si="12"/>
        <v/>
      </c>
      <c r="O61" s="18" t="str">
        <f t="shared" si="19"/>
        <v/>
      </c>
      <c r="Q61">
        <f t="shared" si="20"/>
        <v>0</v>
      </c>
      <c r="R61" t="str">
        <f t="shared" si="21"/>
        <v/>
      </c>
      <c r="T61">
        <f t="shared" si="22"/>
        <v>0</v>
      </c>
      <c r="U61" s="4" t="str">
        <f t="shared" si="13"/>
        <v/>
      </c>
      <c r="W61" s="55" t="str">
        <f t="shared" si="14"/>
        <v/>
      </c>
      <c r="X61" s="18" t="str">
        <f t="shared" si="23"/>
        <v/>
      </c>
    </row>
    <row r="62" spans="7:24" x14ac:dyDescent="0.3">
      <c r="G62">
        <f t="shared" si="15"/>
        <v>0</v>
      </c>
      <c r="H62" t="str">
        <f t="shared" si="16"/>
        <v/>
      </c>
      <c r="I62" t="str">
        <f t="shared" si="17"/>
        <v/>
      </c>
      <c r="K62" t="str">
        <f t="shared" si="18"/>
        <v/>
      </c>
      <c r="L62" s="19" t="str">
        <f t="shared" si="12"/>
        <v/>
      </c>
      <c r="O62" s="18" t="str">
        <f t="shared" si="19"/>
        <v/>
      </c>
      <c r="Q62">
        <f t="shared" si="20"/>
        <v>0</v>
      </c>
      <c r="R62" t="str">
        <f t="shared" si="21"/>
        <v/>
      </c>
      <c r="T62">
        <f t="shared" si="22"/>
        <v>0</v>
      </c>
      <c r="U62" s="4" t="str">
        <f t="shared" si="13"/>
        <v/>
      </c>
      <c r="W62" s="55" t="str">
        <f t="shared" si="14"/>
        <v/>
      </c>
      <c r="X62" s="18" t="str">
        <f t="shared" si="23"/>
        <v/>
      </c>
    </row>
    <row r="63" spans="7:24" x14ac:dyDescent="0.3">
      <c r="G63">
        <f t="shared" si="15"/>
        <v>0</v>
      </c>
      <c r="H63" t="str">
        <f t="shared" si="16"/>
        <v/>
      </c>
      <c r="I63" t="str">
        <f t="shared" si="17"/>
        <v/>
      </c>
      <c r="K63" t="str">
        <f t="shared" si="18"/>
        <v/>
      </c>
      <c r="L63" s="19" t="str">
        <f t="shared" si="12"/>
        <v/>
      </c>
      <c r="O63" s="18" t="str">
        <f t="shared" si="19"/>
        <v/>
      </c>
      <c r="Q63">
        <f t="shared" si="20"/>
        <v>0</v>
      </c>
      <c r="R63" t="str">
        <f t="shared" si="21"/>
        <v/>
      </c>
      <c r="T63">
        <f t="shared" si="22"/>
        <v>0</v>
      </c>
      <c r="U63" s="4" t="str">
        <f t="shared" si="13"/>
        <v/>
      </c>
      <c r="W63" s="55" t="str">
        <f t="shared" si="14"/>
        <v/>
      </c>
      <c r="X63" s="18" t="str">
        <f t="shared" si="23"/>
        <v/>
      </c>
    </row>
    <row r="64" spans="7:24" x14ac:dyDescent="0.3">
      <c r="G64">
        <f t="shared" si="15"/>
        <v>0</v>
      </c>
      <c r="H64" t="str">
        <f t="shared" si="16"/>
        <v/>
      </c>
      <c r="I64" t="str">
        <f t="shared" si="17"/>
        <v/>
      </c>
      <c r="K64" t="str">
        <f t="shared" si="18"/>
        <v/>
      </c>
      <c r="L64" s="19" t="str">
        <f t="shared" ref="L64:L95" si="24">IF(K64&lt;&gt;"",K64*Y64, "")</f>
        <v/>
      </c>
      <c r="O64" s="18" t="str">
        <f t="shared" si="19"/>
        <v/>
      </c>
      <c r="Q64">
        <f t="shared" si="20"/>
        <v>0</v>
      </c>
      <c r="R64" t="str">
        <f t="shared" si="21"/>
        <v/>
      </c>
      <c r="T64">
        <f t="shared" si="22"/>
        <v>0</v>
      </c>
      <c r="U64" s="4" t="str">
        <f t="shared" ref="U64:U95" si="25">IF(T64&gt;0,+T64*Y64, "")</f>
        <v/>
      </c>
      <c r="W64" s="55" t="str">
        <f t="shared" si="14"/>
        <v/>
      </c>
      <c r="X64" s="18" t="str">
        <f t="shared" si="23"/>
        <v/>
      </c>
    </row>
    <row r="65" spans="7:24" x14ac:dyDescent="0.3">
      <c r="G65">
        <f t="shared" si="15"/>
        <v>0</v>
      </c>
      <c r="H65" t="str">
        <f t="shared" si="16"/>
        <v/>
      </c>
      <c r="I65" t="str">
        <f t="shared" si="17"/>
        <v/>
      </c>
      <c r="K65" t="str">
        <f t="shared" si="18"/>
        <v/>
      </c>
      <c r="L65" s="19" t="str">
        <f t="shared" si="24"/>
        <v/>
      </c>
      <c r="O65" s="18" t="str">
        <f t="shared" si="19"/>
        <v/>
      </c>
      <c r="Q65">
        <f t="shared" si="20"/>
        <v>0</v>
      </c>
      <c r="R65" t="str">
        <f t="shared" si="21"/>
        <v/>
      </c>
      <c r="T65">
        <f t="shared" si="22"/>
        <v>0</v>
      </c>
      <c r="U65" s="4" t="str">
        <f t="shared" si="25"/>
        <v/>
      </c>
      <c r="W65" s="55" t="str">
        <f t="shared" si="14"/>
        <v/>
      </c>
      <c r="X65" s="18" t="str">
        <f t="shared" si="23"/>
        <v/>
      </c>
    </row>
    <row r="66" spans="7:24" x14ac:dyDescent="0.3">
      <c r="G66">
        <f t="shared" ref="G66:G100" si="26">D66*F66/100</f>
        <v>0</v>
      </c>
      <c r="H66" t="str">
        <f t="shared" si="16"/>
        <v/>
      </c>
      <c r="I66" t="str">
        <f t="shared" si="17"/>
        <v/>
      </c>
      <c r="K66" t="str">
        <f t="shared" ref="K66:K100" si="27">IF(I66&lt;&gt;"", I66*J66, "")</f>
        <v/>
      </c>
      <c r="L66" s="19" t="str">
        <f t="shared" si="24"/>
        <v/>
      </c>
      <c r="O66" s="18" t="str">
        <f t="shared" si="19"/>
        <v/>
      </c>
      <c r="Q66">
        <f t="shared" si="20"/>
        <v>0</v>
      </c>
      <c r="R66" t="str">
        <f t="shared" si="21"/>
        <v/>
      </c>
      <c r="T66">
        <f t="shared" si="22"/>
        <v>0</v>
      </c>
      <c r="U66" s="4" t="str">
        <f t="shared" si="25"/>
        <v/>
      </c>
      <c r="W66" s="55" t="str">
        <f t="shared" si="14"/>
        <v/>
      </c>
      <c r="X66" s="18" t="str">
        <f t="shared" si="23"/>
        <v/>
      </c>
    </row>
    <row r="67" spans="7:24" x14ac:dyDescent="0.3">
      <c r="G67">
        <f t="shared" si="26"/>
        <v>0</v>
      </c>
      <c r="H67" t="str">
        <f t="shared" si="16"/>
        <v/>
      </c>
      <c r="I67" t="str">
        <f t="shared" si="17"/>
        <v/>
      </c>
      <c r="K67" t="str">
        <f t="shared" si="27"/>
        <v/>
      </c>
      <c r="L67" s="19" t="str">
        <f t="shared" si="24"/>
        <v/>
      </c>
      <c r="O67" s="18" t="str">
        <f t="shared" si="19"/>
        <v/>
      </c>
      <c r="Q67">
        <f t="shared" si="20"/>
        <v>0</v>
      </c>
      <c r="R67" t="str">
        <f t="shared" si="21"/>
        <v/>
      </c>
      <c r="T67">
        <f t="shared" si="22"/>
        <v>0</v>
      </c>
      <c r="U67" s="4" t="str">
        <f t="shared" si="25"/>
        <v/>
      </c>
      <c r="W67" s="55" t="str">
        <f t="shared" si="14"/>
        <v/>
      </c>
      <c r="X67" s="18" t="str">
        <f t="shared" si="23"/>
        <v/>
      </c>
    </row>
    <row r="68" spans="7:24" x14ac:dyDescent="0.3">
      <c r="G68">
        <f t="shared" si="26"/>
        <v>0</v>
      </c>
      <c r="H68" t="str">
        <f t="shared" si="16"/>
        <v/>
      </c>
      <c r="I68" t="str">
        <f t="shared" si="17"/>
        <v/>
      </c>
      <c r="K68" t="str">
        <f t="shared" si="27"/>
        <v/>
      </c>
      <c r="L68" s="19" t="str">
        <f t="shared" si="24"/>
        <v/>
      </c>
      <c r="O68" s="18" t="str">
        <f t="shared" si="19"/>
        <v/>
      </c>
      <c r="Q68">
        <f t="shared" si="20"/>
        <v>0</v>
      </c>
      <c r="R68" t="str">
        <f t="shared" si="21"/>
        <v/>
      </c>
      <c r="T68">
        <f t="shared" si="22"/>
        <v>0</v>
      </c>
      <c r="U68" s="4" t="str">
        <f t="shared" si="25"/>
        <v/>
      </c>
      <c r="W68" s="55" t="str">
        <f t="shared" si="14"/>
        <v/>
      </c>
      <c r="X68" s="18" t="str">
        <f t="shared" si="23"/>
        <v/>
      </c>
    </row>
    <row r="69" spans="7:24" x14ac:dyDescent="0.3">
      <c r="G69">
        <f t="shared" si="26"/>
        <v>0</v>
      </c>
      <c r="H69" t="str">
        <f t="shared" si="16"/>
        <v/>
      </c>
      <c r="I69" t="str">
        <f t="shared" si="17"/>
        <v/>
      </c>
      <c r="K69" t="str">
        <f t="shared" si="27"/>
        <v/>
      </c>
      <c r="L69" s="19" t="str">
        <f t="shared" si="24"/>
        <v/>
      </c>
      <c r="O69" s="18" t="str">
        <f t="shared" si="19"/>
        <v/>
      </c>
      <c r="Q69">
        <f t="shared" si="20"/>
        <v>0</v>
      </c>
      <c r="R69" t="str">
        <f t="shared" si="21"/>
        <v/>
      </c>
      <c r="T69">
        <f t="shared" si="22"/>
        <v>0</v>
      </c>
      <c r="U69" s="4" t="str">
        <f t="shared" si="25"/>
        <v/>
      </c>
      <c r="W69" s="55" t="str">
        <f t="shared" si="14"/>
        <v/>
      </c>
      <c r="X69" s="18" t="str">
        <f t="shared" si="23"/>
        <v/>
      </c>
    </row>
    <row r="70" spans="7:24" x14ac:dyDescent="0.3">
      <c r="G70">
        <f t="shared" si="26"/>
        <v>0</v>
      </c>
      <c r="H70" t="str">
        <f t="shared" si="16"/>
        <v/>
      </c>
      <c r="I70" t="str">
        <f t="shared" si="17"/>
        <v/>
      </c>
      <c r="K70" t="str">
        <f t="shared" si="27"/>
        <v/>
      </c>
      <c r="L70" s="19" t="str">
        <f t="shared" si="24"/>
        <v/>
      </c>
      <c r="O70" s="18" t="str">
        <f t="shared" si="19"/>
        <v/>
      </c>
      <c r="Q70">
        <f t="shared" si="20"/>
        <v>0</v>
      </c>
      <c r="R70" t="str">
        <f t="shared" si="21"/>
        <v/>
      </c>
      <c r="T70">
        <f t="shared" si="22"/>
        <v>0</v>
      </c>
      <c r="U70" s="4" t="str">
        <f t="shared" si="25"/>
        <v/>
      </c>
      <c r="W70" s="55" t="str">
        <f t="shared" si="14"/>
        <v/>
      </c>
      <c r="X70" s="18" t="str">
        <f t="shared" si="23"/>
        <v/>
      </c>
    </row>
    <row r="71" spans="7:24" x14ac:dyDescent="0.3">
      <c r="G71">
        <f t="shared" si="26"/>
        <v>0</v>
      </c>
      <c r="H71" t="str">
        <f t="shared" si="16"/>
        <v/>
      </c>
      <c r="I71" t="str">
        <f t="shared" si="17"/>
        <v/>
      </c>
      <c r="K71" t="str">
        <f t="shared" si="27"/>
        <v/>
      </c>
      <c r="L71" s="19" t="str">
        <f t="shared" si="24"/>
        <v/>
      </c>
      <c r="O71" s="18" t="str">
        <f t="shared" si="19"/>
        <v/>
      </c>
      <c r="Q71">
        <f t="shared" si="20"/>
        <v>0</v>
      </c>
      <c r="R71" t="str">
        <f t="shared" si="21"/>
        <v/>
      </c>
      <c r="T71">
        <f t="shared" si="22"/>
        <v>0</v>
      </c>
      <c r="U71" s="4" t="str">
        <f t="shared" si="25"/>
        <v/>
      </c>
      <c r="W71" s="55" t="str">
        <f t="shared" si="14"/>
        <v/>
      </c>
      <c r="X71" s="18" t="str">
        <f t="shared" si="23"/>
        <v/>
      </c>
    </row>
    <row r="72" spans="7:24" x14ac:dyDescent="0.3">
      <c r="G72">
        <f t="shared" si="26"/>
        <v>0</v>
      </c>
      <c r="H72" t="str">
        <f t="shared" si="16"/>
        <v/>
      </c>
      <c r="I72" t="str">
        <f t="shared" si="17"/>
        <v/>
      </c>
      <c r="K72" t="str">
        <f t="shared" si="27"/>
        <v/>
      </c>
      <c r="L72" s="19" t="str">
        <f t="shared" si="24"/>
        <v/>
      </c>
      <c r="O72" s="18" t="str">
        <f t="shared" si="19"/>
        <v/>
      </c>
      <c r="Q72">
        <f t="shared" si="20"/>
        <v>0</v>
      </c>
      <c r="R72" t="str">
        <f t="shared" si="21"/>
        <v/>
      </c>
      <c r="T72">
        <f t="shared" si="22"/>
        <v>0</v>
      </c>
      <c r="U72" s="4" t="str">
        <f t="shared" si="25"/>
        <v/>
      </c>
      <c r="W72" s="55" t="str">
        <f t="shared" si="14"/>
        <v/>
      </c>
      <c r="X72" s="18" t="str">
        <f t="shared" si="23"/>
        <v/>
      </c>
    </row>
    <row r="73" spans="7:24" x14ac:dyDescent="0.3">
      <c r="G73">
        <f t="shared" si="26"/>
        <v>0</v>
      </c>
      <c r="H73" t="str">
        <f t="shared" si="16"/>
        <v/>
      </c>
      <c r="I73" t="str">
        <f t="shared" si="17"/>
        <v/>
      </c>
      <c r="K73" t="str">
        <f t="shared" si="27"/>
        <v/>
      </c>
      <c r="L73" s="19" t="str">
        <f t="shared" si="24"/>
        <v/>
      </c>
      <c r="O73" s="18" t="str">
        <f t="shared" si="19"/>
        <v/>
      </c>
      <c r="Q73">
        <f t="shared" si="20"/>
        <v>0</v>
      </c>
      <c r="R73" t="str">
        <f t="shared" si="21"/>
        <v/>
      </c>
      <c r="T73">
        <f t="shared" si="22"/>
        <v>0</v>
      </c>
      <c r="U73" s="4" t="str">
        <f t="shared" si="25"/>
        <v/>
      </c>
      <c r="W73" s="55" t="str">
        <f t="shared" si="14"/>
        <v/>
      </c>
      <c r="X73" s="18" t="str">
        <f t="shared" si="23"/>
        <v/>
      </c>
    </row>
    <row r="74" spans="7:24" x14ac:dyDescent="0.3">
      <c r="G74">
        <f t="shared" si="26"/>
        <v>0</v>
      </c>
      <c r="H74" t="str">
        <f t="shared" si="16"/>
        <v/>
      </c>
      <c r="I74" t="str">
        <f t="shared" si="17"/>
        <v/>
      </c>
      <c r="K74" t="str">
        <f t="shared" si="27"/>
        <v/>
      </c>
      <c r="L74" s="19" t="str">
        <f t="shared" si="24"/>
        <v/>
      </c>
      <c r="O74" s="18" t="str">
        <f t="shared" si="19"/>
        <v/>
      </c>
      <c r="Q74">
        <f t="shared" si="20"/>
        <v>0</v>
      </c>
      <c r="R74" t="str">
        <f t="shared" si="21"/>
        <v/>
      </c>
      <c r="T74">
        <f t="shared" si="22"/>
        <v>0</v>
      </c>
      <c r="U74" s="4" t="str">
        <f t="shared" si="25"/>
        <v/>
      </c>
      <c r="W74" s="55" t="str">
        <f t="shared" si="14"/>
        <v/>
      </c>
      <c r="X74" s="18" t="str">
        <f t="shared" si="23"/>
        <v/>
      </c>
    </row>
    <row r="75" spans="7:24" x14ac:dyDescent="0.3">
      <c r="G75">
        <f t="shared" si="26"/>
        <v>0</v>
      </c>
      <c r="H75" t="str">
        <f t="shared" si="16"/>
        <v/>
      </c>
      <c r="I75" t="str">
        <f t="shared" si="17"/>
        <v/>
      </c>
      <c r="K75" t="str">
        <f t="shared" si="27"/>
        <v/>
      </c>
      <c r="L75" s="19" t="str">
        <f t="shared" si="24"/>
        <v/>
      </c>
      <c r="O75" s="18" t="str">
        <f t="shared" si="19"/>
        <v/>
      </c>
      <c r="Q75">
        <f t="shared" si="20"/>
        <v>0</v>
      </c>
      <c r="R75" t="str">
        <f t="shared" si="21"/>
        <v/>
      </c>
      <c r="T75">
        <f t="shared" si="22"/>
        <v>0</v>
      </c>
      <c r="U75" s="4" t="str">
        <f t="shared" si="25"/>
        <v/>
      </c>
      <c r="W75" s="55" t="str">
        <f t="shared" si="14"/>
        <v/>
      </c>
      <c r="X75" s="18" t="str">
        <f t="shared" si="23"/>
        <v/>
      </c>
    </row>
    <row r="76" spans="7:24" x14ac:dyDescent="0.3">
      <c r="G76">
        <f t="shared" si="26"/>
        <v>0</v>
      </c>
      <c r="H76" t="str">
        <f t="shared" si="16"/>
        <v/>
      </c>
      <c r="I76" t="str">
        <f t="shared" si="17"/>
        <v/>
      </c>
      <c r="K76" t="str">
        <f t="shared" si="27"/>
        <v/>
      </c>
      <c r="L76" s="19" t="str">
        <f t="shared" si="24"/>
        <v/>
      </c>
      <c r="O76" s="18" t="str">
        <f t="shared" si="19"/>
        <v/>
      </c>
      <c r="Q76">
        <f t="shared" si="20"/>
        <v>0</v>
      </c>
      <c r="R76" t="str">
        <f t="shared" si="21"/>
        <v/>
      </c>
      <c r="T76">
        <f t="shared" si="22"/>
        <v>0</v>
      </c>
      <c r="U76" s="4" t="str">
        <f t="shared" si="25"/>
        <v/>
      </c>
      <c r="W76" s="55" t="str">
        <f t="shared" si="14"/>
        <v/>
      </c>
      <c r="X76" s="18" t="str">
        <f t="shared" si="23"/>
        <v/>
      </c>
    </row>
    <row r="77" spans="7:24" x14ac:dyDescent="0.3">
      <c r="G77">
        <f t="shared" si="26"/>
        <v>0</v>
      </c>
      <c r="H77" t="str">
        <f t="shared" si="16"/>
        <v/>
      </c>
      <c r="I77" t="str">
        <f t="shared" si="17"/>
        <v/>
      </c>
      <c r="K77" t="str">
        <f t="shared" si="27"/>
        <v/>
      </c>
      <c r="L77" s="19" t="str">
        <f t="shared" si="24"/>
        <v/>
      </c>
      <c r="O77" s="18" t="str">
        <f t="shared" si="19"/>
        <v/>
      </c>
      <c r="Q77">
        <f t="shared" si="20"/>
        <v>0</v>
      </c>
      <c r="R77" t="str">
        <f t="shared" si="21"/>
        <v/>
      </c>
      <c r="T77">
        <f t="shared" si="22"/>
        <v>0</v>
      </c>
      <c r="U77" s="4" t="str">
        <f t="shared" si="25"/>
        <v/>
      </c>
      <c r="W77" s="55" t="str">
        <f t="shared" si="14"/>
        <v/>
      </c>
      <c r="X77" s="18" t="str">
        <f t="shared" si="23"/>
        <v/>
      </c>
    </row>
    <row r="78" spans="7:24" x14ac:dyDescent="0.3">
      <c r="G78">
        <f t="shared" si="26"/>
        <v>0</v>
      </c>
      <c r="H78" t="str">
        <f t="shared" si="16"/>
        <v/>
      </c>
      <c r="I78" t="str">
        <f t="shared" si="17"/>
        <v/>
      </c>
      <c r="K78" t="str">
        <f t="shared" si="27"/>
        <v/>
      </c>
      <c r="L78" s="19" t="str">
        <f t="shared" si="24"/>
        <v/>
      </c>
      <c r="O78" s="18" t="str">
        <f t="shared" si="19"/>
        <v/>
      </c>
      <c r="Q78">
        <f t="shared" si="20"/>
        <v>0</v>
      </c>
      <c r="R78" t="str">
        <f t="shared" si="21"/>
        <v/>
      </c>
      <c r="T78">
        <f t="shared" si="22"/>
        <v>0</v>
      </c>
      <c r="U78" s="4" t="str">
        <f t="shared" si="25"/>
        <v/>
      </c>
      <c r="W78" s="55" t="str">
        <f t="shared" si="14"/>
        <v/>
      </c>
      <c r="X78" s="18" t="str">
        <f t="shared" si="23"/>
        <v/>
      </c>
    </row>
    <row r="79" spans="7:24" x14ac:dyDescent="0.3">
      <c r="G79">
        <f t="shared" si="26"/>
        <v>0</v>
      </c>
      <c r="H79" t="str">
        <f t="shared" si="16"/>
        <v/>
      </c>
      <c r="I79" t="str">
        <f t="shared" si="17"/>
        <v/>
      </c>
      <c r="K79" t="str">
        <f t="shared" si="27"/>
        <v/>
      </c>
      <c r="L79" s="19" t="str">
        <f t="shared" si="24"/>
        <v/>
      </c>
      <c r="O79" s="18" t="str">
        <f t="shared" si="19"/>
        <v/>
      </c>
      <c r="Q79">
        <f t="shared" si="20"/>
        <v>0</v>
      </c>
      <c r="R79" t="str">
        <f t="shared" si="21"/>
        <v/>
      </c>
      <c r="T79">
        <f t="shared" si="22"/>
        <v>0</v>
      </c>
      <c r="U79" s="4" t="str">
        <f t="shared" si="25"/>
        <v/>
      </c>
      <c r="W79" s="55" t="str">
        <f t="shared" si="14"/>
        <v/>
      </c>
      <c r="X79" s="18" t="str">
        <f t="shared" si="23"/>
        <v/>
      </c>
    </row>
    <row r="80" spans="7:24" x14ac:dyDescent="0.3">
      <c r="G80">
        <f t="shared" si="26"/>
        <v>0</v>
      </c>
      <c r="H80" t="str">
        <f t="shared" si="16"/>
        <v/>
      </c>
      <c r="I80" t="str">
        <f t="shared" si="17"/>
        <v/>
      </c>
      <c r="K80" t="str">
        <f t="shared" si="27"/>
        <v/>
      </c>
      <c r="L80" s="19" t="str">
        <f t="shared" si="24"/>
        <v/>
      </c>
      <c r="O80" s="18" t="str">
        <f t="shared" si="19"/>
        <v/>
      </c>
      <c r="Q80">
        <f t="shared" si="20"/>
        <v>0</v>
      </c>
      <c r="R80" t="str">
        <f t="shared" si="21"/>
        <v/>
      </c>
      <c r="T80">
        <f t="shared" si="22"/>
        <v>0</v>
      </c>
      <c r="U80" s="4" t="str">
        <f t="shared" si="25"/>
        <v/>
      </c>
      <c r="W80" s="55" t="str">
        <f t="shared" si="14"/>
        <v/>
      </c>
      <c r="X80" s="18" t="str">
        <f t="shared" si="23"/>
        <v/>
      </c>
    </row>
    <row r="81" spans="7:24" x14ac:dyDescent="0.3">
      <c r="G81">
        <f t="shared" si="26"/>
        <v>0</v>
      </c>
      <c r="H81" t="str">
        <f t="shared" si="16"/>
        <v/>
      </c>
      <c r="I81" t="str">
        <f t="shared" si="17"/>
        <v/>
      </c>
      <c r="K81" t="str">
        <f t="shared" si="27"/>
        <v/>
      </c>
      <c r="L81" s="19" t="str">
        <f t="shared" si="24"/>
        <v/>
      </c>
      <c r="O81" s="18" t="str">
        <f t="shared" si="19"/>
        <v/>
      </c>
      <c r="Q81">
        <f t="shared" si="20"/>
        <v>0</v>
      </c>
      <c r="R81" t="str">
        <f t="shared" si="21"/>
        <v/>
      </c>
      <c r="T81">
        <f t="shared" si="22"/>
        <v>0</v>
      </c>
      <c r="U81" s="4" t="str">
        <f t="shared" si="25"/>
        <v/>
      </c>
      <c r="W81" s="55" t="str">
        <f t="shared" si="14"/>
        <v/>
      </c>
      <c r="X81" s="18" t="str">
        <f t="shared" si="23"/>
        <v/>
      </c>
    </row>
    <row r="82" spans="7:24" x14ac:dyDescent="0.3">
      <c r="G82">
        <f t="shared" si="26"/>
        <v>0</v>
      </c>
      <c r="H82" t="str">
        <f t="shared" si="16"/>
        <v/>
      </c>
      <c r="I82" t="str">
        <f t="shared" si="17"/>
        <v/>
      </c>
      <c r="K82" t="str">
        <f t="shared" si="27"/>
        <v/>
      </c>
      <c r="L82" s="19" t="str">
        <f t="shared" si="24"/>
        <v/>
      </c>
      <c r="O82" s="18" t="str">
        <f t="shared" si="19"/>
        <v/>
      </c>
      <c r="Q82">
        <f t="shared" si="20"/>
        <v>0</v>
      </c>
      <c r="R82" t="str">
        <f t="shared" si="21"/>
        <v/>
      </c>
      <c r="T82">
        <f t="shared" si="22"/>
        <v>0</v>
      </c>
      <c r="U82" s="4" t="str">
        <f t="shared" si="25"/>
        <v/>
      </c>
      <c r="W82" s="55" t="str">
        <f t="shared" si="14"/>
        <v/>
      </c>
      <c r="X82" s="18" t="str">
        <f t="shared" si="23"/>
        <v/>
      </c>
    </row>
    <row r="83" spans="7:24" x14ac:dyDescent="0.3">
      <c r="G83">
        <f t="shared" si="26"/>
        <v>0</v>
      </c>
      <c r="H83" t="str">
        <f t="shared" si="16"/>
        <v/>
      </c>
      <c r="I83" t="str">
        <f t="shared" si="17"/>
        <v/>
      </c>
      <c r="K83" t="str">
        <f t="shared" si="27"/>
        <v/>
      </c>
      <c r="L83" s="19" t="str">
        <f t="shared" si="24"/>
        <v/>
      </c>
      <c r="O83" s="18" t="str">
        <f t="shared" si="19"/>
        <v/>
      </c>
      <c r="Q83">
        <f t="shared" si="20"/>
        <v>0</v>
      </c>
      <c r="R83" t="str">
        <f t="shared" si="21"/>
        <v/>
      </c>
      <c r="T83">
        <f t="shared" si="22"/>
        <v>0</v>
      </c>
      <c r="U83" s="4" t="str">
        <f t="shared" si="25"/>
        <v/>
      </c>
      <c r="W83" s="55" t="str">
        <f t="shared" si="14"/>
        <v/>
      </c>
      <c r="X83" s="18" t="str">
        <f t="shared" si="23"/>
        <v/>
      </c>
    </row>
    <row r="84" spans="7:24" x14ac:dyDescent="0.3">
      <c r="G84">
        <f t="shared" si="26"/>
        <v>0</v>
      </c>
      <c r="H84" t="str">
        <f t="shared" si="16"/>
        <v/>
      </c>
      <c r="I84" t="str">
        <f t="shared" si="17"/>
        <v/>
      </c>
      <c r="K84" t="str">
        <f t="shared" si="27"/>
        <v/>
      </c>
      <c r="L84" s="19" t="str">
        <f t="shared" si="24"/>
        <v/>
      </c>
      <c r="O84" s="18" t="str">
        <f t="shared" si="19"/>
        <v/>
      </c>
      <c r="Q84">
        <f t="shared" si="20"/>
        <v>0</v>
      </c>
      <c r="R84" t="str">
        <f t="shared" si="21"/>
        <v/>
      </c>
      <c r="T84">
        <f t="shared" si="22"/>
        <v>0</v>
      </c>
      <c r="U84" s="4" t="str">
        <f t="shared" si="25"/>
        <v/>
      </c>
      <c r="W84" s="55" t="str">
        <f t="shared" si="14"/>
        <v/>
      </c>
      <c r="X84" s="18" t="str">
        <f t="shared" si="23"/>
        <v/>
      </c>
    </row>
    <row r="85" spans="7:24" x14ac:dyDescent="0.3">
      <c r="G85">
        <f t="shared" si="26"/>
        <v>0</v>
      </c>
      <c r="H85" t="str">
        <f t="shared" si="16"/>
        <v/>
      </c>
      <c r="I85" t="str">
        <f t="shared" si="17"/>
        <v/>
      </c>
      <c r="K85" t="str">
        <f t="shared" si="27"/>
        <v/>
      </c>
      <c r="L85" s="19" t="str">
        <f t="shared" si="24"/>
        <v/>
      </c>
      <c r="O85" s="18" t="str">
        <f t="shared" si="19"/>
        <v/>
      </c>
      <c r="Q85">
        <f t="shared" si="20"/>
        <v>0</v>
      </c>
      <c r="R85" t="str">
        <f t="shared" si="21"/>
        <v/>
      </c>
      <c r="T85">
        <f t="shared" si="22"/>
        <v>0</v>
      </c>
      <c r="U85" s="4" t="str">
        <f t="shared" si="25"/>
        <v/>
      </c>
      <c r="W85" s="55" t="str">
        <f t="shared" si="14"/>
        <v/>
      </c>
      <c r="X85" s="18" t="str">
        <f t="shared" si="23"/>
        <v/>
      </c>
    </row>
    <row r="86" spans="7:24" x14ac:dyDescent="0.3">
      <c r="G86">
        <f t="shared" si="26"/>
        <v>0</v>
      </c>
      <c r="H86" t="str">
        <f t="shared" si="16"/>
        <v/>
      </c>
      <c r="I86" t="str">
        <f t="shared" si="17"/>
        <v/>
      </c>
      <c r="K86" t="str">
        <f t="shared" si="27"/>
        <v/>
      </c>
      <c r="L86" s="19" t="str">
        <f t="shared" si="24"/>
        <v/>
      </c>
      <c r="O86" s="18" t="str">
        <f t="shared" si="19"/>
        <v/>
      </c>
      <c r="Q86">
        <f t="shared" si="20"/>
        <v>0</v>
      </c>
      <c r="R86" t="str">
        <f t="shared" si="21"/>
        <v/>
      </c>
      <c r="T86">
        <f t="shared" si="22"/>
        <v>0</v>
      </c>
      <c r="U86" s="4" t="str">
        <f t="shared" si="25"/>
        <v/>
      </c>
      <c r="W86" s="55" t="str">
        <f t="shared" si="14"/>
        <v/>
      </c>
      <c r="X86" s="18" t="str">
        <f t="shared" si="23"/>
        <v/>
      </c>
    </row>
    <row r="87" spans="7:24" x14ac:dyDescent="0.3">
      <c r="G87">
        <f t="shared" si="26"/>
        <v>0</v>
      </c>
      <c r="H87" t="str">
        <f t="shared" si="16"/>
        <v/>
      </c>
      <c r="I87" t="str">
        <f t="shared" si="17"/>
        <v/>
      </c>
      <c r="K87" t="str">
        <f t="shared" si="27"/>
        <v/>
      </c>
      <c r="L87" s="19" t="str">
        <f t="shared" si="24"/>
        <v/>
      </c>
      <c r="O87" s="18" t="str">
        <f t="shared" si="19"/>
        <v/>
      </c>
      <c r="Q87">
        <f t="shared" si="20"/>
        <v>0</v>
      </c>
      <c r="R87" t="str">
        <f t="shared" si="21"/>
        <v/>
      </c>
      <c r="T87">
        <f t="shared" si="22"/>
        <v>0</v>
      </c>
      <c r="U87" s="4" t="str">
        <f t="shared" si="25"/>
        <v/>
      </c>
      <c r="W87" s="55" t="str">
        <f t="shared" si="14"/>
        <v/>
      </c>
      <c r="X87" s="18" t="str">
        <f t="shared" si="23"/>
        <v/>
      </c>
    </row>
    <row r="88" spans="7:24" x14ac:dyDescent="0.3">
      <c r="G88">
        <f t="shared" si="26"/>
        <v>0</v>
      </c>
      <c r="H88" t="str">
        <f t="shared" si="16"/>
        <v/>
      </c>
      <c r="I88" t="str">
        <f t="shared" si="17"/>
        <v/>
      </c>
      <c r="K88" t="str">
        <f t="shared" si="27"/>
        <v/>
      </c>
      <c r="L88" s="19" t="str">
        <f t="shared" si="24"/>
        <v/>
      </c>
      <c r="O88" s="18" t="str">
        <f t="shared" si="19"/>
        <v/>
      </c>
      <c r="Q88">
        <f t="shared" si="20"/>
        <v>0</v>
      </c>
      <c r="R88" t="str">
        <f t="shared" si="21"/>
        <v/>
      </c>
      <c r="T88">
        <f t="shared" si="22"/>
        <v>0</v>
      </c>
      <c r="U88" s="4" t="str">
        <f t="shared" si="25"/>
        <v/>
      </c>
      <c r="W88" s="55" t="str">
        <f t="shared" si="14"/>
        <v/>
      </c>
      <c r="X88" s="18" t="str">
        <f t="shared" si="23"/>
        <v/>
      </c>
    </row>
    <row r="89" spans="7:24" x14ac:dyDescent="0.3">
      <c r="G89">
        <f t="shared" si="26"/>
        <v>0</v>
      </c>
      <c r="H89" t="str">
        <f t="shared" si="16"/>
        <v/>
      </c>
      <c r="I89" t="str">
        <f t="shared" si="17"/>
        <v/>
      </c>
      <c r="K89" t="str">
        <f t="shared" si="27"/>
        <v/>
      </c>
      <c r="L89" s="19" t="str">
        <f t="shared" si="24"/>
        <v/>
      </c>
      <c r="O89" s="18" t="str">
        <f t="shared" si="19"/>
        <v/>
      </c>
      <c r="Q89">
        <f t="shared" si="20"/>
        <v>0</v>
      </c>
      <c r="R89" t="str">
        <f t="shared" si="21"/>
        <v/>
      </c>
      <c r="T89">
        <f t="shared" si="22"/>
        <v>0</v>
      </c>
      <c r="U89" s="4" t="str">
        <f t="shared" si="25"/>
        <v/>
      </c>
      <c r="W89" s="55" t="str">
        <f t="shared" si="14"/>
        <v/>
      </c>
      <c r="X89" s="18" t="str">
        <f t="shared" si="23"/>
        <v/>
      </c>
    </row>
    <row r="90" spans="7:24" x14ac:dyDescent="0.3">
      <c r="G90">
        <f t="shared" si="26"/>
        <v>0</v>
      </c>
      <c r="H90" t="str">
        <f t="shared" si="16"/>
        <v/>
      </c>
      <c r="I90" t="str">
        <f t="shared" si="17"/>
        <v/>
      </c>
      <c r="K90" t="str">
        <f t="shared" si="27"/>
        <v/>
      </c>
      <c r="L90" s="19" t="str">
        <f t="shared" si="24"/>
        <v/>
      </c>
      <c r="O90" s="18" t="str">
        <f t="shared" si="19"/>
        <v/>
      </c>
      <c r="Q90">
        <f t="shared" si="20"/>
        <v>0</v>
      </c>
      <c r="R90" t="str">
        <f t="shared" si="21"/>
        <v/>
      </c>
      <c r="T90">
        <f t="shared" si="22"/>
        <v>0</v>
      </c>
      <c r="U90" s="4" t="str">
        <f t="shared" si="25"/>
        <v/>
      </c>
      <c r="W90" s="55" t="str">
        <f t="shared" si="14"/>
        <v/>
      </c>
      <c r="X90" s="18" t="str">
        <f t="shared" si="23"/>
        <v/>
      </c>
    </row>
    <row r="91" spans="7:24" x14ac:dyDescent="0.3">
      <c r="G91">
        <f t="shared" si="26"/>
        <v>0</v>
      </c>
      <c r="H91" t="str">
        <f t="shared" si="16"/>
        <v/>
      </c>
      <c r="I91" t="str">
        <f t="shared" si="17"/>
        <v/>
      </c>
      <c r="K91" t="str">
        <f t="shared" si="27"/>
        <v/>
      </c>
      <c r="L91" s="19" t="str">
        <f t="shared" si="24"/>
        <v/>
      </c>
      <c r="O91" s="18" t="str">
        <f t="shared" si="19"/>
        <v/>
      </c>
      <c r="Q91">
        <f t="shared" si="20"/>
        <v>0</v>
      </c>
      <c r="R91" t="str">
        <f t="shared" si="21"/>
        <v/>
      </c>
      <c r="T91">
        <f t="shared" si="22"/>
        <v>0</v>
      </c>
      <c r="U91" s="4" t="str">
        <f t="shared" si="25"/>
        <v/>
      </c>
      <c r="W91" s="55" t="str">
        <f t="shared" si="14"/>
        <v/>
      </c>
      <c r="X91" s="18" t="str">
        <f t="shared" si="23"/>
        <v/>
      </c>
    </row>
    <row r="92" spans="7:24" x14ac:dyDescent="0.3">
      <c r="G92">
        <f t="shared" si="26"/>
        <v>0</v>
      </c>
      <c r="H92" t="str">
        <f t="shared" si="16"/>
        <v/>
      </c>
      <c r="I92" t="str">
        <f t="shared" si="17"/>
        <v/>
      </c>
      <c r="K92" t="str">
        <f t="shared" si="27"/>
        <v/>
      </c>
      <c r="L92" s="19" t="str">
        <f t="shared" si="24"/>
        <v/>
      </c>
      <c r="O92" s="18" t="str">
        <f t="shared" si="19"/>
        <v/>
      </c>
      <c r="Q92">
        <f t="shared" si="20"/>
        <v>0</v>
      </c>
      <c r="R92" t="str">
        <f t="shared" si="21"/>
        <v/>
      </c>
      <c r="T92">
        <f t="shared" si="22"/>
        <v>0</v>
      </c>
      <c r="U92" s="4" t="str">
        <f t="shared" si="25"/>
        <v/>
      </c>
      <c r="W92" s="55" t="str">
        <f t="shared" si="14"/>
        <v/>
      </c>
      <c r="X92" s="18" t="str">
        <f t="shared" si="23"/>
        <v/>
      </c>
    </row>
    <row r="93" spans="7:24" x14ac:dyDescent="0.3">
      <c r="G93">
        <f t="shared" si="26"/>
        <v>0</v>
      </c>
      <c r="H93" t="str">
        <f t="shared" si="16"/>
        <v/>
      </c>
      <c r="I93" t="str">
        <f t="shared" si="17"/>
        <v/>
      </c>
      <c r="K93" t="str">
        <f t="shared" si="27"/>
        <v/>
      </c>
      <c r="L93" s="19" t="str">
        <f t="shared" si="24"/>
        <v/>
      </c>
      <c r="O93" s="18" t="str">
        <f t="shared" si="19"/>
        <v/>
      </c>
      <c r="Q93">
        <f t="shared" si="20"/>
        <v>0</v>
      </c>
      <c r="R93" t="str">
        <f t="shared" si="21"/>
        <v/>
      </c>
      <c r="T93">
        <f t="shared" si="22"/>
        <v>0</v>
      </c>
      <c r="U93" s="4" t="str">
        <f t="shared" si="25"/>
        <v/>
      </c>
      <c r="W93" s="55" t="str">
        <f t="shared" si="14"/>
        <v/>
      </c>
      <c r="X93" s="18" t="str">
        <f t="shared" si="23"/>
        <v/>
      </c>
    </row>
    <row r="94" spans="7:24" x14ac:dyDescent="0.3">
      <c r="G94">
        <f t="shared" si="26"/>
        <v>0</v>
      </c>
      <c r="H94" t="str">
        <f t="shared" si="16"/>
        <v/>
      </c>
      <c r="I94" t="str">
        <f t="shared" si="17"/>
        <v/>
      </c>
      <c r="K94" t="str">
        <f t="shared" si="27"/>
        <v/>
      </c>
      <c r="L94" s="19" t="str">
        <f t="shared" si="24"/>
        <v/>
      </c>
      <c r="O94" s="18" t="str">
        <f t="shared" si="19"/>
        <v/>
      </c>
      <c r="Q94">
        <f t="shared" si="20"/>
        <v>0</v>
      </c>
      <c r="R94" t="str">
        <f t="shared" si="21"/>
        <v/>
      </c>
      <c r="T94">
        <f t="shared" si="22"/>
        <v>0</v>
      </c>
      <c r="U94" s="4" t="str">
        <f t="shared" si="25"/>
        <v/>
      </c>
      <c r="W94" s="55" t="str">
        <f t="shared" si="14"/>
        <v/>
      </c>
      <c r="X94" s="18" t="str">
        <f t="shared" si="23"/>
        <v/>
      </c>
    </row>
    <row r="95" spans="7:24" x14ac:dyDescent="0.3">
      <c r="G95">
        <f t="shared" si="26"/>
        <v>0</v>
      </c>
      <c r="H95" t="str">
        <f t="shared" si="16"/>
        <v/>
      </c>
      <c r="I95" t="str">
        <f t="shared" si="17"/>
        <v/>
      </c>
      <c r="K95" t="str">
        <f t="shared" si="27"/>
        <v/>
      </c>
      <c r="L95" s="19" t="str">
        <f t="shared" si="24"/>
        <v/>
      </c>
      <c r="O95" s="18" t="str">
        <f t="shared" si="19"/>
        <v/>
      </c>
      <c r="Q95">
        <f t="shared" si="20"/>
        <v>0</v>
      </c>
      <c r="R95" t="str">
        <f t="shared" si="21"/>
        <v/>
      </c>
      <c r="T95">
        <f t="shared" si="22"/>
        <v>0</v>
      </c>
      <c r="U95" s="4" t="str">
        <f t="shared" si="25"/>
        <v/>
      </c>
      <c r="W95" s="55" t="str">
        <f t="shared" si="14"/>
        <v/>
      </c>
      <c r="X95" s="18" t="str">
        <f t="shared" si="23"/>
        <v/>
      </c>
    </row>
    <row r="96" spans="7:24" x14ac:dyDescent="0.3">
      <c r="G96">
        <f t="shared" si="26"/>
        <v>0</v>
      </c>
      <c r="H96" t="str">
        <f t="shared" si="16"/>
        <v/>
      </c>
      <c r="I96" t="str">
        <f t="shared" si="17"/>
        <v/>
      </c>
      <c r="K96" t="str">
        <f t="shared" si="27"/>
        <v/>
      </c>
      <c r="L96" s="19" t="str">
        <f t="shared" ref="L96:L100" si="28">IF(K96&lt;&gt;"",K96*Y96, "")</f>
        <v/>
      </c>
      <c r="O96" s="18" t="str">
        <f t="shared" si="19"/>
        <v/>
      </c>
      <c r="Q96">
        <f t="shared" si="20"/>
        <v>0</v>
      </c>
      <c r="R96" t="str">
        <f t="shared" si="21"/>
        <v/>
      </c>
      <c r="T96">
        <f t="shared" si="22"/>
        <v>0</v>
      </c>
      <c r="U96" s="4" t="str">
        <f t="shared" ref="U96:U100" si="29">IF(T96&gt;0,+T96*Y96, "")</f>
        <v/>
      </c>
      <c r="W96" s="55" t="str">
        <f t="shared" ref="W96:W100" si="30">IF(V96&lt;&gt; "", T96*V96, "")</f>
        <v/>
      </c>
      <c r="X96" s="18" t="str">
        <f t="shared" si="23"/>
        <v/>
      </c>
    </row>
    <row r="97" spans="7:24" x14ac:dyDescent="0.3">
      <c r="G97">
        <f t="shared" si="26"/>
        <v>0</v>
      </c>
      <c r="H97" t="str">
        <f t="shared" ref="H97:H100" si="31">IF(G97&gt;0,G97/$G$3*100, "")</f>
        <v/>
      </c>
      <c r="I97" t="str">
        <f t="shared" ref="I97:I100" si="32">IF(G97&gt;0,G97/C97*43560, "")</f>
        <v/>
      </c>
      <c r="K97" t="str">
        <f t="shared" si="27"/>
        <v/>
      </c>
      <c r="L97" s="19" t="str">
        <f t="shared" si="28"/>
        <v/>
      </c>
      <c r="O97" s="18" t="str">
        <f t="shared" ref="O97:O100" si="33">IF(M97&lt;&gt; "", L97*M97, "")</f>
        <v/>
      </c>
      <c r="Q97">
        <f t="shared" ref="Q97:Q100" si="34">E97*F97/100</f>
        <v>0</v>
      </c>
      <c r="R97" t="str">
        <f t="shared" ref="R97:R100" si="35">IF(Q97&gt;0, Q97/$Q$3*100, "")</f>
        <v/>
      </c>
      <c r="T97">
        <f t="shared" ref="T97:T100" si="36">+Q97*S97</f>
        <v>0</v>
      </c>
      <c r="U97" s="4" t="str">
        <f t="shared" si="29"/>
        <v/>
      </c>
      <c r="W97" s="55" t="str">
        <f t="shared" si="30"/>
        <v/>
      </c>
      <c r="X97" s="18" t="str">
        <f t="shared" ref="X97:X100" si="37">IF(V97&lt;&gt; "", U97*V97, "")</f>
        <v/>
      </c>
    </row>
    <row r="98" spans="7:24" x14ac:dyDescent="0.3">
      <c r="G98">
        <f t="shared" si="26"/>
        <v>0</v>
      </c>
      <c r="H98" t="str">
        <f t="shared" si="31"/>
        <v/>
      </c>
      <c r="I98" t="str">
        <f t="shared" si="32"/>
        <v/>
      </c>
      <c r="K98" t="str">
        <f t="shared" si="27"/>
        <v/>
      </c>
      <c r="L98" s="19" t="str">
        <f t="shared" si="28"/>
        <v/>
      </c>
      <c r="O98" s="18" t="str">
        <f t="shared" si="33"/>
        <v/>
      </c>
      <c r="Q98">
        <f t="shared" si="34"/>
        <v>0</v>
      </c>
      <c r="R98" t="str">
        <f t="shared" si="35"/>
        <v/>
      </c>
      <c r="T98">
        <f t="shared" si="36"/>
        <v>0</v>
      </c>
      <c r="U98" s="4" t="str">
        <f t="shared" si="29"/>
        <v/>
      </c>
      <c r="W98" s="55" t="str">
        <f t="shared" si="30"/>
        <v/>
      </c>
      <c r="X98" s="18" t="str">
        <f t="shared" si="37"/>
        <v/>
      </c>
    </row>
    <row r="99" spans="7:24" x14ac:dyDescent="0.3">
      <c r="G99">
        <f t="shared" si="26"/>
        <v>0</v>
      </c>
      <c r="H99" t="str">
        <f t="shared" si="31"/>
        <v/>
      </c>
      <c r="I99" t="str">
        <f t="shared" si="32"/>
        <v/>
      </c>
      <c r="K99" t="str">
        <f t="shared" si="27"/>
        <v/>
      </c>
      <c r="L99" s="19" t="str">
        <f t="shared" si="28"/>
        <v/>
      </c>
      <c r="O99" s="18" t="str">
        <f t="shared" si="33"/>
        <v/>
      </c>
      <c r="Q99">
        <f t="shared" si="34"/>
        <v>0</v>
      </c>
      <c r="R99" t="str">
        <f t="shared" si="35"/>
        <v/>
      </c>
      <c r="T99">
        <f t="shared" si="36"/>
        <v>0</v>
      </c>
      <c r="U99" s="4" t="str">
        <f t="shared" si="29"/>
        <v/>
      </c>
      <c r="W99" s="55" t="str">
        <f t="shared" si="30"/>
        <v/>
      </c>
      <c r="X99" s="18" t="str">
        <f t="shared" si="37"/>
        <v/>
      </c>
    </row>
    <row r="100" spans="7:24" x14ac:dyDescent="0.3">
      <c r="G100">
        <f t="shared" si="26"/>
        <v>0</v>
      </c>
      <c r="H100" t="str">
        <f t="shared" si="31"/>
        <v/>
      </c>
      <c r="I100" t="str">
        <f t="shared" si="32"/>
        <v/>
      </c>
      <c r="K100" t="str">
        <f t="shared" si="27"/>
        <v/>
      </c>
      <c r="L100" s="19" t="str">
        <f t="shared" si="28"/>
        <v/>
      </c>
      <c r="O100" s="18" t="str">
        <f t="shared" si="33"/>
        <v/>
      </c>
      <c r="Q100">
        <f t="shared" si="34"/>
        <v>0</v>
      </c>
      <c r="R100" t="str">
        <f t="shared" si="35"/>
        <v/>
      </c>
      <c r="T100">
        <f t="shared" si="36"/>
        <v>0</v>
      </c>
      <c r="U100" s="4" t="str">
        <f t="shared" si="29"/>
        <v/>
      </c>
      <c r="W100" s="55" t="str">
        <f t="shared" si="30"/>
        <v/>
      </c>
      <c r="X100" s="18" t="str">
        <f t="shared" si="37"/>
        <v/>
      </c>
    </row>
  </sheetData>
  <mergeCells count="1">
    <mergeCell ref="A1:E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68C3-E2DB-492A-95F6-454616BB02A6}">
  <dimension ref="A1:P69"/>
  <sheetViews>
    <sheetView workbookViewId="0">
      <selection activeCell="N2" sqref="N2"/>
    </sheetView>
  </sheetViews>
  <sheetFormatPr defaultRowHeight="14.4" x14ac:dyDescent="0.3"/>
  <cols>
    <col min="1" max="1" width="6.21875" style="1" customWidth="1"/>
    <col min="2" max="2" width="18.33203125" style="1" customWidth="1"/>
    <col min="3" max="3" width="10.44140625" style="1" customWidth="1"/>
    <col min="4" max="4" width="10" style="1" customWidth="1"/>
    <col min="5" max="5" width="10.5546875" style="1" customWidth="1"/>
    <col min="6" max="6" width="9.33203125" style="1" customWidth="1"/>
    <col min="7" max="7" width="17.21875" style="1" customWidth="1"/>
    <col min="8" max="8" width="11.21875" style="1" customWidth="1"/>
    <col min="9" max="9" width="9.109375" style="1" customWidth="1"/>
    <col min="10" max="10" width="15.109375" style="1" customWidth="1"/>
    <col min="11" max="11" width="10.88671875" style="1" customWidth="1"/>
    <col min="12" max="12" width="15.109375" style="1" customWidth="1"/>
    <col min="13" max="13" width="26.6640625" style="1" customWidth="1"/>
    <col min="14" max="14" width="18.33203125" style="1" customWidth="1"/>
    <col min="15" max="15" width="12.5546875" style="1" customWidth="1"/>
    <col min="16" max="16" width="23.44140625" style="1" customWidth="1"/>
    <col min="17" max="17" width="29.21875" customWidth="1"/>
  </cols>
  <sheetData>
    <row r="1" spans="1:16" ht="19.2" customHeight="1" x14ac:dyDescent="0.3">
      <c r="A1" s="61" t="s">
        <v>25</v>
      </c>
      <c r="B1" s="61"/>
      <c r="C1" s="61"/>
      <c r="D1" s="61"/>
      <c r="E1" s="61"/>
      <c r="F1" s="61"/>
      <c r="G1" s="61"/>
      <c r="H1" s="61"/>
      <c r="I1" s="61"/>
      <c r="J1" s="61"/>
      <c r="K1" s="61"/>
      <c r="L1" s="61"/>
      <c r="M1" s="61"/>
      <c r="N1" s="61"/>
      <c r="O1" s="61"/>
      <c r="P1" s="61"/>
    </row>
    <row r="2" spans="1:16" x14ac:dyDescent="0.3">
      <c r="A2" s="42" t="s">
        <v>623</v>
      </c>
      <c r="B2" s="51" t="s">
        <v>0</v>
      </c>
      <c r="C2" s="51" t="s">
        <v>1</v>
      </c>
      <c r="D2" s="51" t="s">
        <v>26</v>
      </c>
      <c r="E2" s="51" t="s">
        <v>27</v>
      </c>
      <c r="F2" s="51" t="s">
        <v>28</v>
      </c>
      <c r="G2" s="42" t="s">
        <v>29</v>
      </c>
      <c r="H2" s="42" t="s">
        <v>30</v>
      </c>
      <c r="I2" s="42" t="s">
        <v>31</v>
      </c>
      <c r="J2" s="42" t="s">
        <v>32</v>
      </c>
      <c r="K2" s="42" t="s">
        <v>33</v>
      </c>
      <c r="L2" s="1" t="s">
        <v>34</v>
      </c>
      <c r="M2" s="42" t="s">
        <v>35</v>
      </c>
      <c r="N2" s="42" t="s">
        <v>36</v>
      </c>
      <c r="O2"/>
      <c r="P2"/>
    </row>
    <row r="3" spans="1:16" x14ac:dyDescent="0.3">
      <c r="A3"/>
      <c r="B3" t="s">
        <v>37</v>
      </c>
      <c r="C3"/>
      <c r="D3" s="43">
        <v>176000</v>
      </c>
      <c r="E3">
        <v>30</v>
      </c>
      <c r="F3">
        <v>7.5</v>
      </c>
      <c r="G3" t="s">
        <v>38</v>
      </c>
      <c r="H3" t="s">
        <v>39</v>
      </c>
      <c r="I3" t="s">
        <v>40</v>
      </c>
      <c r="J3" t="s">
        <v>41</v>
      </c>
      <c r="K3"/>
      <c r="L3"/>
      <c r="M3"/>
      <c r="N3" t="s">
        <v>42</v>
      </c>
      <c r="O3"/>
      <c r="P3"/>
    </row>
    <row r="4" spans="1:16" x14ac:dyDescent="0.3">
      <c r="A4"/>
      <c r="B4" t="s">
        <v>37</v>
      </c>
      <c r="C4" t="s">
        <v>43</v>
      </c>
      <c r="D4" s="43">
        <v>176000</v>
      </c>
      <c r="E4">
        <v>30</v>
      </c>
      <c r="F4">
        <v>7.5</v>
      </c>
      <c r="G4" t="s">
        <v>38</v>
      </c>
      <c r="H4" t="s">
        <v>39</v>
      </c>
      <c r="I4" t="s">
        <v>40</v>
      </c>
      <c r="J4" t="s">
        <v>41</v>
      </c>
      <c r="K4"/>
      <c r="L4"/>
      <c r="M4"/>
      <c r="N4" t="s">
        <v>42</v>
      </c>
      <c r="O4"/>
      <c r="P4"/>
    </row>
    <row r="5" spans="1:16" x14ac:dyDescent="0.3">
      <c r="A5"/>
      <c r="B5" t="s">
        <v>37</v>
      </c>
      <c r="C5" t="s">
        <v>44</v>
      </c>
      <c r="D5" s="43">
        <v>176000</v>
      </c>
      <c r="E5">
        <v>30</v>
      </c>
      <c r="F5">
        <v>7.5</v>
      </c>
      <c r="G5" t="s">
        <v>38</v>
      </c>
      <c r="H5" t="s">
        <v>39</v>
      </c>
      <c r="I5" t="s">
        <v>40</v>
      </c>
      <c r="J5" t="s">
        <v>41</v>
      </c>
      <c r="K5"/>
      <c r="L5"/>
      <c r="M5"/>
      <c r="N5" t="s">
        <v>42</v>
      </c>
      <c r="O5"/>
      <c r="P5"/>
    </row>
    <row r="6" spans="1:16" x14ac:dyDescent="0.3">
      <c r="A6"/>
      <c r="B6" t="s">
        <v>37</v>
      </c>
      <c r="C6" t="s">
        <v>45</v>
      </c>
      <c r="D6" s="43">
        <v>176000</v>
      </c>
      <c r="E6">
        <v>30</v>
      </c>
      <c r="F6">
        <v>7.5</v>
      </c>
      <c r="G6" t="s">
        <v>38</v>
      </c>
      <c r="H6" t="s">
        <v>39</v>
      </c>
      <c r="I6" t="s">
        <v>40</v>
      </c>
      <c r="J6" t="s">
        <v>41</v>
      </c>
      <c r="K6"/>
      <c r="L6"/>
      <c r="M6"/>
      <c r="N6" t="s">
        <v>42</v>
      </c>
      <c r="O6"/>
      <c r="P6"/>
    </row>
    <row r="7" spans="1:16" x14ac:dyDescent="0.3">
      <c r="A7"/>
      <c r="B7" t="s">
        <v>37</v>
      </c>
      <c r="C7" t="s">
        <v>46</v>
      </c>
      <c r="D7" s="43">
        <v>176000</v>
      </c>
      <c r="E7">
        <v>30</v>
      </c>
      <c r="F7">
        <v>7.5</v>
      </c>
      <c r="G7" t="s">
        <v>38</v>
      </c>
      <c r="H7" t="s">
        <v>39</v>
      </c>
      <c r="I7" t="s">
        <v>40</v>
      </c>
      <c r="J7" t="s">
        <v>41</v>
      </c>
      <c r="K7"/>
      <c r="L7"/>
      <c r="M7"/>
      <c r="N7" t="s">
        <v>42</v>
      </c>
      <c r="O7"/>
      <c r="P7"/>
    </row>
    <row r="8" spans="1:16" x14ac:dyDescent="0.3">
      <c r="A8"/>
      <c r="B8" t="s">
        <v>80</v>
      </c>
      <c r="C8"/>
      <c r="D8" s="43">
        <v>750000</v>
      </c>
      <c r="E8">
        <v>40</v>
      </c>
      <c r="F8">
        <v>2.5</v>
      </c>
      <c r="G8" t="s">
        <v>81</v>
      </c>
      <c r="H8" t="s">
        <v>39</v>
      </c>
      <c r="I8" t="s">
        <v>77</v>
      </c>
      <c r="J8" t="s">
        <v>66</v>
      </c>
      <c r="K8"/>
      <c r="L8" t="s">
        <v>50</v>
      </c>
      <c r="M8"/>
      <c r="N8" t="s">
        <v>51</v>
      </c>
      <c r="O8"/>
      <c r="P8"/>
    </row>
    <row r="9" spans="1:16" x14ac:dyDescent="0.3">
      <c r="A9"/>
      <c r="B9" t="s">
        <v>80</v>
      </c>
      <c r="C9" t="s">
        <v>82</v>
      </c>
      <c r="D9" s="43">
        <v>750000</v>
      </c>
      <c r="E9">
        <v>40</v>
      </c>
      <c r="F9">
        <v>2.5</v>
      </c>
      <c r="G9" t="s">
        <v>81</v>
      </c>
      <c r="H9" t="s">
        <v>39</v>
      </c>
      <c r="I9" t="s">
        <v>77</v>
      </c>
      <c r="J9" t="s">
        <v>66</v>
      </c>
      <c r="K9"/>
      <c r="L9" t="s">
        <v>50</v>
      </c>
      <c r="M9"/>
      <c r="N9" t="s">
        <v>51</v>
      </c>
      <c r="O9"/>
      <c r="P9"/>
    </row>
    <row r="10" spans="1:16" x14ac:dyDescent="0.3">
      <c r="A10"/>
      <c r="B10" t="s">
        <v>105</v>
      </c>
      <c r="C10"/>
      <c r="D10" s="43">
        <v>115000</v>
      </c>
      <c r="E10">
        <v>20</v>
      </c>
      <c r="F10">
        <v>7.5</v>
      </c>
      <c r="G10" t="s">
        <v>106</v>
      </c>
      <c r="H10" t="s">
        <v>39</v>
      </c>
      <c r="I10" t="s">
        <v>40</v>
      </c>
      <c r="J10" t="s">
        <v>41</v>
      </c>
      <c r="K10"/>
      <c r="L10" t="s">
        <v>50</v>
      </c>
      <c r="M10"/>
      <c r="N10"/>
      <c r="O10"/>
      <c r="P10"/>
    </row>
    <row r="11" spans="1:16" x14ac:dyDescent="0.3">
      <c r="A11"/>
      <c r="B11" t="s">
        <v>64</v>
      </c>
      <c r="C11"/>
      <c r="D11" s="43">
        <v>180000</v>
      </c>
      <c r="E11">
        <v>30</v>
      </c>
      <c r="F11">
        <v>7.5</v>
      </c>
      <c r="G11" t="s">
        <v>65</v>
      </c>
      <c r="H11" t="s">
        <v>39</v>
      </c>
      <c r="I11" t="s">
        <v>49</v>
      </c>
      <c r="J11" t="s">
        <v>66</v>
      </c>
      <c r="K11" t="s">
        <v>67</v>
      </c>
      <c r="L11"/>
      <c r="M11"/>
      <c r="N11"/>
      <c r="O11"/>
      <c r="P11"/>
    </row>
    <row r="12" spans="1:16" x14ac:dyDescent="0.3">
      <c r="A12"/>
      <c r="B12" t="s">
        <v>64</v>
      </c>
      <c r="C12" t="s">
        <v>68</v>
      </c>
      <c r="D12" s="43">
        <v>180000</v>
      </c>
      <c r="E12">
        <v>30</v>
      </c>
      <c r="F12">
        <v>7.5</v>
      </c>
      <c r="G12" t="s">
        <v>65</v>
      </c>
      <c r="H12" t="s">
        <v>39</v>
      </c>
      <c r="I12" t="s">
        <v>49</v>
      </c>
      <c r="J12" t="s">
        <v>66</v>
      </c>
      <c r="K12"/>
      <c r="L12"/>
      <c r="M12"/>
      <c r="N12"/>
      <c r="O12"/>
      <c r="P12"/>
    </row>
    <row r="13" spans="1:16" x14ac:dyDescent="0.3">
      <c r="A13"/>
      <c r="B13" t="s">
        <v>64</v>
      </c>
      <c r="C13" t="s">
        <v>69</v>
      </c>
      <c r="D13" s="43">
        <v>180000</v>
      </c>
      <c r="E13">
        <v>30</v>
      </c>
      <c r="F13">
        <v>7.5</v>
      </c>
      <c r="G13" t="s">
        <v>65</v>
      </c>
      <c r="H13" t="s">
        <v>39</v>
      </c>
      <c r="I13" t="s">
        <v>49</v>
      </c>
      <c r="J13" t="s">
        <v>66</v>
      </c>
      <c r="K13"/>
      <c r="L13"/>
      <c r="M13"/>
      <c r="N13"/>
      <c r="O13"/>
      <c r="P13"/>
    </row>
    <row r="14" spans="1:16" x14ac:dyDescent="0.3">
      <c r="A14"/>
      <c r="B14" t="s">
        <v>56</v>
      </c>
      <c r="C14"/>
      <c r="D14" s="43">
        <v>193000</v>
      </c>
      <c r="E14">
        <v>30</v>
      </c>
      <c r="F14">
        <v>7</v>
      </c>
      <c r="G14" t="s">
        <v>57</v>
      </c>
      <c r="H14" t="s">
        <v>39</v>
      </c>
      <c r="I14" t="s">
        <v>40</v>
      </c>
      <c r="J14" t="s">
        <v>41</v>
      </c>
      <c r="K14"/>
      <c r="L14"/>
      <c r="M14"/>
      <c r="N14" t="s">
        <v>51</v>
      </c>
      <c r="O14"/>
      <c r="P14"/>
    </row>
    <row r="15" spans="1:16" x14ac:dyDescent="0.3">
      <c r="A15"/>
      <c r="B15" t="s">
        <v>56</v>
      </c>
      <c r="C15" t="s">
        <v>58</v>
      </c>
      <c r="D15" s="43">
        <v>193000</v>
      </c>
      <c r="E15">
        <v>30</v>
      </c>
      <c r="F15">
        <v>7</v>
      </c>
      <c r="G15" t="s">
        <v>57</v>
      </c>
      <c r="H15" t="s">
        <v>39</v>
      </c>
      <c r="I15" t="s">
        <v>40</v>
      </c>
      <c r="J15" t="s">
        <v>41</v>
      </c>
      <c r="K15"/>
      <c r="L15"/>
      <c r="M15"/>
      <c r="N15" t="s">
        <v>51</v>
      </c>
      <c r="O15"/>
      <c r="P15"/>
    </row>
    <row r="16" spans="1:16" x14ac:dyDescent="0.3">
      <c r="A16"/>
      <c r="B16" t="s">
        <v>47</v>
      </c>
      <c r="C16"/>
      <c r="D16" s="43">
        <v>286000</v>
      </c>
      <c r="E16">
        <v>30</v>
      </c>
      <c r="F16">
        <v>4.5</v>
      </c>
      <c r="G16" t="s">
        <v>48</v>
      </c>
      <c r="H16" t="s">
        <v>39</v>
      </c>
      <c r="I16" t="s">
        <v>49</v>
      </c>
      <c r="J16" t="s">
        <v>41</v>
      </c>
      <c r="K16"/>
      <c r="L16" t="s">
        <v>50</v>
      </c>
      <c r="M16"/>
      <c r="N16" t="s">
        <v>51</v>
      </c>
      <c r="O16"/>
      <c r="P16"/>
    </row>
    <row r="17" spans="2:14" customFormat="1" x14ac:dyDescent="0.3">
      <c r="B17" t="s">
        <v>47</v>
      </c>
      <c r="C17" t="s">
        <v>52</v>
      </c>
      <c r="D17" s="43">
        <v>286000</v>
      </c>
      <c r="E17">
        <v>30</v>
      </c>
      <c r="F17">
        <v>4.5</v>
      </c>
      <c r="G17" t="s">
        <v>48</v>
      </c>
      <c r="H17" t="s">
        <v>39</v>
      </c>
      <c r="I17" t="s">
        <v>49</v>
      </c>
      <c r="J17" t="s">
        <v>41</v>
      </c>
      <c r="L17" t="s">
        <v>50</v>
      </c>
      <c r="N17" t="s">
        <v>51</v>
      </c>
    </row>
    <row r="18" spans="2:14" customFormat="1" x14ac:dyDescent="0.3">
      <c r="B18" t="s">
        <v>47</v>
      </c>
      <c r="C18" t="s">
        <v>53</v>
      </c>
      <c r="D18" s="43">
        <v>286000</v>
      </c>
      <c r="E18">
        <v>30</v>
      </c>
      <c r="F18">
        <v>4.5</v>
      </c>
      <c r="G18" t="s">
        <v>48</v>
      </c>
      <c r="H18" t="s">
        <v>39</v>
      </c>
      <c r="I18" t="s">
        <v>49</v>
      </c>
      <c r="J18" t="s">
        <v>41</v>
      </c>
      <c r="L18" t="s">
        <v>50</v>
      </c>
      <c r="N18" t="s">
        <v>51</v>
      </c>
    </row>
    <row r="19" spans="2:14" customFormat="1" x14ac:dyDescent="0.3">
      <c r="B19" t="s">
        <v>47</v>
      </c>
      <c r="C19" t="s">
        <v>54</v>
      </c>
      <c r="D19" s="43">
        <v>286000</v>
      </c>
      <c r="E19">
        <v>30</v>
      </c>
      <c r="F19">
        <v>4.5</v>
      </c>
      <c r="G19" t="s">
        <v>48</v>
      </c>
      <c r="H19" t="s">
        <v>39</v>
      </c>
      <c r="I19" t="s">
        <v>49</v>
      </c>
      <c r="J19" t="s">
        <v>41</v>
      </c>
      <c r="L19" t="s">
        <v>50</v>
      </c>
      <c r="N19" t="s">
        <v>51</v>
      </c>
    </row>
    <row r="20" spans="2:14" customFormat="1" x14ac:dyDescent="0.3">
      <c r="B20" t="s">
        <v>47</v>
      </c>
      <c r="C20" t="s">
        <v>55</v>
      </c>
      <c r="D20" s="43">
        <v>286000</v>
      </c>
      <c r="E20">
        <v>30</v>
      </c>
      <c r="F20">
        <v>4.5</v>
      </c>
      <c r="G20" t="s">
        <v>48</v>
      </c>
      <c r="H20" t="s">
        <v>39</v>
      </c>
      <c r="I20" t="s">
        <v>49</v>
      </c>
      <c r="J20" t="s">
        <v>41</v>
      </c>
      <c r="L20" t="s">
        <v>50</v>
      </c>
      <c r="N20" t="s">
        <v>51</v>
      </c>
    </row>
    <row r="21" spans="2:14" customFormat="1" x14ac:dyDescent="0.3">
      <c r="B21" t="s">
        <v>112</v>
      </c>
      <c r="D21" s="43">
        <v>224000</v>
      </c>
      <c r="E21">
        <v>30</v>
      </c>
      <c r="F21">
        <v>5</v>
      </c>
      <c r="G21" t="s">
        <v>113</v>
      </c>
      <c r="H21" t="s">
        <v>39</v>
      </c>
      <c r="I21" t="s">
        <v>49</v>
      </c>
      <c r="J21" t="s">
        <v>66</v>
      </c>
    </row>
    <row r="22" spans="2:14" customFormat="1" x14ac:dyDescent="0.3">
      <c r="B22" t="s">
        <v>103</v>
      </c>
      <c r="D22" s="43">
        <v>2315000</v>
      </c>
      <c r="E22">
        <v>50</v>
      </c>
      <c r="F22">
        <v>1</v>
      </c>
      <c r="G22" t="s">
        <v>104</v>
      </c>
      <c r="H22" t="s">
        <v>39</v>
      </c>
      <c r="I22" t="s">
        <v>77</v>
      </c>
      <c r="J22" t="s">
        <v>66</v>
      </c>
      <c r="L22" t="s">
        <v>50</v>
      </c>
    </row>
    <row r="23" spans="2:14" customFormat="1" x14ac:dyDescent="0.3">
      <c r="B23" t="s">
        <v>70</v>
      </c>
      <c r="D23" s="43">
        <v>275000</v>
      </c>
      <c r="E23">
        <v>30</v>
      </c>
      <c r="F23">
        <v>5</v>
      </c>
      <c r="G23" t="s">
        <v>71</v>
      </c>
      <c r="H23" t="s">
        <v>39</v>
      </c>
      <c r="I23" t="s">
        <v>49</v>
      </c>
      <c r="J23" t="s">
        <v>66</v>
      </c>
      <c r="N23" t="s">
        <v>72</v>
      </c>
    </row>
    <row r="24" spans="2:14" customFormat="1" x14ac:dyDescent="0.3">
      <c r="B24" t="s">
        <v>70</v>
      </c>
      <c r="C24" t="s">
        <v>73</v>
      </c>
      <c r="D24" s="43">
        <v>275000</v>
      </c>
      <c r="E24">
        <v>30</v>
      </c>
      <c r="F24">
        <v>5</v>
      </c>
      <c r="G24" t="s">
        <v>71</v>
      </c>
      <c r="H24" t="s">
        <v>39</v>
      </c>
      <c r="I24" t="s">
        <v>49</v>
      </c>
      <c r="J24" t="s">
        <v>66</v>
      </c>
      <c r="N24" t="s">
        <v>72</v>
      </c>
    </row>
    <row r="25" spans="2:14" customFormat="1" x14ac:dyDescent="0.3">
      <c r="B25" t="s">
        <v>70</v>
      </c>
      <c r="C25" t="s">
        <v>74</v>
      </c>
      <c r="D25" s="43">
        <v>275000</v>
      </c>
      <c r="E25">
        <v>30</v>
      </c>
      <c r="F25">
        <v>5</v>
      </c>
      <c r="G25" t="s">
        <v>71</v>
      </c>
      <c r="H25" t="s">
        <v>39</v>
      </c>
      <c r="I25" t="s">
        <v>49</v>
      </c>
      <c r="J25" t="s">
        <v>66</v>
      </c>
      <c r="N25" t="s">
        <v>72</v>
      </c>
    </row>
    <row r="26" spans="2:14" customFormat="1" x14ac:dyDescent="0.3">
      <c r="B26" t="s">
        <v>75</v>
      </c>
      <c r="D26" s="43">
        <v>180000</v>
      </c>
      <c r="E26">
        <v>30</v>
      </c>
      <c r="F26">
        <v>7.5</v>
      </c>
      <c r="G26" t="s">
        <v>76</v>
      </c>
      <c r="H26" t="s">
        <v>39</v>
      </c>
      <c r="I26" t="s">
        <v>77</v>
      </c>
      <c r="J26" t="s">
        <v>66</v>
      </c>
      <c r="N26" t="s">
        <v>51</v>
      </c>
    </row>
    <row r="27" spans="2:14" customFormat="1" x14ac:dyDescent="0.3">
      <c r="B27" t="s">
        <v>75</v>
      </c>
      <c r="C27" t="s">
        <v>78</v>
      </c>
      <c r="D27" s="43">
        <v>180000</v>
      </c>
      <c r="E27">
        <v>30</v>
      </c>
      <c r="F27">
        <v>7.5</v>
      </c>
      <c r="G27" t="s">
        <v>76</v>
      </c>
      <c r="H27" t="s">
        <v>39</v>
      </c>
      <c r="I27" t="s">
        <v>77</v>
      </c>
      <c r="J27" t="s">
        <v>66</v>
      </c>
      <c r="N27" t="s">
        <v>51</v>
      </c>
    </row>
    <row r="28" spans="2:14" customFormat="1" x14ac:dyDescent="0.3">
      <c r="B28" t="s">
        <v>75</v>
      </c>
      <c r="C28" t="s">
        <v>79</v>
      </c>
      <c r="D28" s="43">
        <v>180000</v>
      </c>
      <c r="E28">
        <v>30</v>
      </c>
      <c r="F28">
        <v>7.5</v>
      </c>
      <c r="G28" t="s">
        <v>76</v>
      </c>
      <c r="H28" t="s">
        <v>39</v>
      </c>
      <c r="I28" t="s">
        <v>77</v>
      </c>
      <c r="J28" t="s">
        <v>66</v>
      </c>
      <c r="N28" t="s">
        <v>51</v>
      </c>
    </row>
    <row r="29" spans="2:14" customFormat="1" x14ac:dyDescent="0.3">
      <c r="B29" t="s">
        <v>93</v>
      </c>
      <c r="D29" s="43">
        <v>155000</v>
      </c>
      <c r="E29">
        <v>25</v>
      </c>
      <c r="F29">
        <v>5.5</v>
      </c>
      <c r="G29" t="s">
        <v>94</v>
      </c>
      <c r="H29" t="s">
        <v>39</v>
      </c>
      <c r="I29" t="s">
        <v>49</v>
      </c>
      <c r="J29" t="s">
        <v>41</v>
      </c>
      <c r="N29" t="s">
        <v>85</v>
      </c>
    </row>
    <row r="30" spans="2:14" customFormat="1" x14ac:dyDescent="0.3">
      <c r="B30" t="s">
        <v>93</v>
      </c>
      <c r="C30" t="s">
        <v>95</v>
      </c>
      <c r="D30" s="43">
        <v>155000</v>
      </c>
      <c r="E30">
        <v>25</v>
      </c>
      <c r="F30">
        <v>5.5</v>
      </c>
      <c r="G30" t="s">
        <v>94</v>
      </c>
      <c r="H30" t="s">
        <v>39</v>
      </c>
      <c r="I30" t="s">
        <v>49</v>
      </c>
      <c r="J30" t="s">
        <v>41</v>
      </c>
      <c r="N30" t="s">
        <v>85</v>
      </c>
    </row>
    <row r="31" spans="2:14" customFormat="1" x14ac:dyDescent="0.3">
      <c r="B31" t="s">
        <v>93</v>
      </c>
      <c r="C31" t="s">
        <v>96</v>
      </c>
      <c r="D31" s="43">
        <v>155000</v>
      </c>
      <c r="E31">
        <v>25</v>
      </c>
      <c r="F31">
        <v>5.5</v>
      </c>
      <c r="G31" t="s">
        <v>94</v>
      </c>
      <c r="H31" t="s">
        <v>39</v>
      </c>
      <c r="I31" t="s">
        <v>49</v>
      </c>
      <c r="J31" t="s">
        <v>41</v>
      </c>
      <c r="N31" t="s">
        <v>85</v>
      </c>
    </row>
    <row r="32" spans="2:14" customFormat="1" x14ac:dyDescent="0.3">
      <c r="B32" t="s">
        <v>93</v>
      </c>
      <c r="C32" t="s">
        <v>97</v>
      </c>
      <c r="D32" s="43">
        <v>155000</v>
      </c>
      <c r="E32">
        <v>25</v>
      </c>
      <c r="F32">
        <v>5.5</v>
      </c>
      <c r="G32" t="s">
        <v>94</v>
      </c>
      <c r="H32" t="s">
        <v>39</v>
      </c>
      <c r="I32" t="s">
        <v>49</v>
      </c>
      <c r="J32" t="s">
        <v>41</v>
      </c>
      <c r="N32" t="s">
        <v>85</v>
      </c>
    </row>
    <row r="33" spans="2:14" customFormat="1" x14ac:dyDescent="0.3">
      <c r="B33" t="s">
        <v>59</v>
      </c>
      <c r="D33" s="43">
        <v>390000</v>
      </c>
      <c r="E33">
        <v>40</v>
      </c>
      <c r="F33">
        <v>4.5</v>
      </c>
      <c r="G33" t="s">
        <v>60</v>
      </c>
      <c r="H33" t="s">
        <v>39</v>
      </c>
      <c r="I33" t="s">
        <v>40</v>
      </c>
      <c r="J33" t="s">
        <v>61</v>
      </c>
      <c r="N33" t="s">
        <v>42</v>
      </c>
    </row>
    <row r="34" spans="2:14" customFormat="1" x14ac:dyDescent="0.3">
      <c r="B34" t="s">
        <v>59</v>
      </c>
      <c r="C34" t="s">
        <v>62</v>
      </c>
      <c r="D34" s="43">
        <v>390000</v>
      </c>
      <c r="E34">
        <v>40</v>
      </c>
      <c r="F34">
        <v>4.5</v>
      </c>
      <c r="G34" t="s">
        <v>60</v>
      </c>
      <c r="H34" t="s">
        <v>39</v>
      </c>
      <c r="I34" t="s">
        <v>40</v>
      </c>
      <c r="J34" t="s">
        <v>61</v>
      </c>
      <c r="N34" t="s">
        <v>42</v>
      </c>
    </row>
    <row r="35" spans="2:14" customFormat="1" x14ac:dyDescent="0.3">
      <c r="B35" t="s">
        <v>59</v>
      </c>
      <c r="C35" t="s">
        <v>63</v>
      </c>
      <c r="D35" s="43">
        <v>390000</v>
      </c>
      <c r="E35">
        <v>40</v>
      </c>
      <c r="F35">
        <v>4.5</v>
      </c>
      <c r="G35" t="s">
        <v>60</v>
      </c>
      <c r="H35" t="s">
        <v>39</v>
      </c>
      <c r="I35" t="s">
        <v>40</v>
      </c>
      <c r="J35" t="s">
        <v>61</v>
      </c>
      <c r="N35" t="s">
        <v>42</v>
      </c>
    </row>
    <row r="36" spans="2:14" customFormat="1" x14ac:dyDescent="0.3">
      <c r="B36" t="s">
        <v>88</v>
      </c>
      <c r="D36" s="43">
        <v>155000</v>
      </c>
      <c r="E36">
        <v>25</v>
      </c>
      <c r="F36">
        <v>7</v>
      </c>
      <c r="G36" t="s">
        <v>89</v>
      </c>
      <c r="H36" t="s">
        <v>39</v>
      </c>
      <c r="I36" t="s">
        <v>77</v>
      </c>
      <c r="J36" t="s">
        <v>41</v>
      </c>
      <c r="M36" t="s">
        <v>90</v>
      </c>
      <c r="N36" t="s">
        <v>85</v>
      </c>
    </row>
    <row r="37" spans="2:14" customFormat="1" x14ac:dyDescent="0.3">
      <c r="B37" t="s">
        <v>88</v>
      </c>
      <c r="C37" t="s">
        <v>91</v>
      </c>
      <c r="D37" s="43">
        <v>155000</v>
      </c>
      <c r="E37">
        <v>25</v>
      </c>
      <c r="F37">
        <v>7</v>
      </c>
      <c r="G37" t="s">
        <v>89</v>
      </c>
      <c r="H37" t="s">
        <v>39</v>
      </c>
      <c r="I37" t="s">
        <v>77</v>
      </c>
      <c r="J37" t="s">
        <v>41</v>
      </c>
      <c r="M37" t="s">
        <v>92</v>
      </c>
      <c r="N37" t="s">
        <v>85</v>
      </c>
    </row>
    <row r="38" spans="2:14" customFormat="1" x14ac:dyDescent="0.3">
      <c r="B38" t="s">
        <v>83</v>
      </c>
      <c r="D38" s="43">
        <v>112000</v>
      </c>
      <c r="E38">
        <v>20</v>
      </c>
      <c r="F38">
        <v>10</v>
      </c>
      <c r="G38" t="s">
        <v>84</v>
      </c>
      <c r="H38" t="s">
        <v>39</v>
      </c>
      <c r="I38" t="s">
        <v>77</v>
      </c>
      <c r="J38" t="s">
        <v>41</v>
      </c>
      <c r="N38" t="s">
        <v>85</v>
      </c>
    </row>
    <row r="39" spans="2:14" customFormat="1" x14ac:dyDescent="0.3">
      <c r="B39" t="s">
        <v>83</v>
      </c>
      <c r="C39" t="s">
        <v>86</v>
      </c>
      <c r="D39" s="43">
        <v>112000</v>
      </c>
      <c r="E39">
        <v>20</v>
      </c>
      <c r="F39">
        <v>10</v>
      </c>
      <c r="G39" t="s">
        <v>84</v>
      </c>
      <c r="H39" t="s">
        <v>39</v>
      </c>
      <c r="I39" t="s">
        <v>77</v>
      </c>
      <c r="J39" t="s">
        <v>41</v>
      </c>
      <c r="N39" t="s">
        <v>85</v>
      </c>
    </row>
    <row r="40" spans="2:14" customFormat="1" x14ac:dyDescent="0.3">
      <c r="B40" t="s">
        <v>83</v>
      </c>
      <c r="C40" t="s">
        <v>87</v>
      </c>
      <c r="D40" s="43">
        <v>112000</v>
      </c>
      <c r="E40">
        <v>20</v>
      </c>
      <c r="F40">
        <v>10</v>
      </c>
      <c r="G40" t="s">
        <v>84</v>
      </c>
      <c r="H40" t="s">
        <v>39</v>
      </c>
      <c r="I40" t="s">
        <v>77</v>
      </c>
      <c r="J40" t="s">
        <v>41</v>
      </c>
      <c r="N40" t="s">
        <v>85</v>
      </c>
    </row>
    <row r="41" spans="2:14" customFormat="1" x14ac:dyDescent="0.3">
      <c r="B41" t="s">
        <v>133</v>
      </c>
      <c r="D41" s="43">
        <v>1280000</v>
      </c>
      <c r="E41">
        <v>45</v>
      </c>
      <c r="F41">
        <v>1.5</v>
      </c>
      <c r="G41" t="s">
        <v>134</v>
      </c>
      <c r="I41" t="s">
        <v>40</v>
      </c>
      <c r="J41" t="s">
        <v>135</v>
      </c>
    </row>
    <row r="42" spans="2:14" customFormat="1" x14ac:dyDescent="0.3">
      <c r="B42" t="s">
        <v>136</v>
      </c>
      <c r="D42" s="43">
        <v>1150000</v>
      </c>
      <c r="E42">
        <v>25</v>
      </c>
      <c r="F42">
        <v>0.9</v>
      </c>
      <c r="G42" t="s">
        <v>137</v>
      </c>
      <c r="I42" t="s">
        <v>49</v>
      </c>
      <c r="J42" t="s">
        <v>135</v>
      </c>
    </row>
    <row r="43" spans="2:14" customFormat="1" x14ac:dyDescent="0.3">
      <c r="B43" t="s">
        <v>124</v>
      </c>
      <c r="D43" s="43">
        <v>128000</v>
      </c>
      <c r="G43" t="s">
        <v>125</v>
      </c>
      <c r="I43" t="s">
        <v>49</v>
      </c>
      <c r="J43" t="s">
        <v>41</v>
      </c>
      <c r="M43" t="s">
        <v>126</v>
      </c>
    </row>
    <row r="44" spans="2:14" customFormat="1" x14ac:dyDescent="0.3">
      <c r="B44" t="s">
        <v>129</v>
      </c>
      <c r="D44" s="43">
        <v>272000</v>
      </c>
      <c r="G44" t="s">
        <v>130</v>
      </c>
      <c r="I44" t="s">
        <v>49</v>
      </c>
      <c r="J44" t="s">
        <v>118</v>
      </c>
      <c r="K44" t="s">
        <v>102</v>
      </c>
    </row>
    <row r="45" spans="2:14" customFormat="1" x14ac:dyDescent="0.3">
      <c r="B45" t="s">
        <v>158</v>
      </c>
      <c r="D45" s="43">
        <v>140000</v>
      </c>
      <c r="G45" t="s">
        <v>159</v>
      </c>
      <c r="I45" t="s">
        <v>49</v>
      </c>
      <c r="J45" t="s">
        <v>66</v>
      </c>
      <c r="M45" t="s">
        <v>160</v>
      </c>
    </row>
    <row r="46" spans="2:14" customFormat="1" x14ac:dyDescent="0.3">
      <c r="B46" t="s">
        <v>138</v>
      </c>
      <c r="D46" s="43">
        <v>4480000</v>
      </c>
      <c r="E46">
        <v>50</v>
      </c>
      <c r="F46">
        <v>0.5</v>
      </c>
      <c r="G46" t="s">
        <v>139</v>
      </c>
      <c r="I46" t="s">
        <v>40</v>
      </c>
      <c r="J46" t="s">
        <v>118</v>
      </c>
    </row>
    <row r="47" spans="2:14" customFormat="1" x14ac:dyDescent="0.3">
      <c r="B47" t="s">
        <v>108</v>
      </c>
      <c r="D47" s="43">
        <v>50000</v>
      </c>
      <c r="E47">
        <v>30</v>
      </c>
      <c r="F47">
        <v>7.5</v>
      </c>
      <c r="G47" t="s">
        <v>109</v>
      </c>
      <c r="I47" t="s">
        <v>77</v>
      </c>
      <c r="J47" t="s">
        <v>41</v>
      </c>
      <c r="N47" t="s">
        <v>110</v>
      </c>
    </row>
    <row r="48" spans="2:14" customFormat="1" x14ac:dyDescent="0.3">
      <c r="B48" t="s">
        <v>108</v>
      </c>
      <c r="C48" t="s">
        <v>111</v>
      </c>
      <c r="D48" s="43">
        <v>50000</v>
      </c>
      <c r="E48">
        <v>30</v>
      </c>
      <c r="F48">
        <v>7.5</v>
      </c>
      <c r="G48" t="s">
        <v>109</v>
      </c>
      <c r="I48" t="s">
        <v>77</v>
      </c>
      <c r="J48" t="s">
        <v>41</v>
      </c>
      <c r="N48" t="s">
        <v>110</v>
      </c>
    </row>
    <row r="49" spans="1:16" x14ac:dyDescent="0.3">
      <c r="A49"/>
      <c r="B49" t="s">
        <v>105</v>
      </c>
      <c r="C49" t="s">
        <v>107</v>
      </c>
      <c r="D49" s="43">
        <v>115000</v>
      </c>
      <c r="E49">
        <v>20</v>
      </c>
      <c r="F49">
        <v>7.5</v>
      </c>
      <c r="G49" t="s">
        <v>106</v>
      </c>
      <c r="H49"/>
      <c r="I49" t="s">
        <v>40</v>
      </c>
      <c r="J49" t="s">
        <v>41</v>
      </c>
      <c r="K49"/>
      <c r="L49" t="s">
        <v>50</v>
      </c>
      <c r="M49"/>
      <c r="N49"/>
      <c r="O49"/>
      <c r="P49"/>
    </row>
    <row r="50" spans="1:16" x14ac:dyDescent="0.3">
      <c r="A50"/>
      <c r="B50" t="s">
        <v>140</v>
      </c>
      <c r="C50"/>
      <c r="D50" s="43">
        <v>191000</v>
      </c>
      <c r="E50">
        <v>11</v>
      </c>
      <c r="F50">
        <v>2.4</v>
      </c>
      <c r="G50" t="s">
        <v>141</v>
      </c>
      <c r="H50"/>
      <c r="I50" t="s">
        <v>40</v>
      </c>
      <c r="J50" t="s">
        <v>135</v>
      </c>
      <c r="K50" t="s">
        <v>102</v>
      </c>
      <c r="L50"/>
      <c r="M50"/>
      <c r="N50"/>
      <c r="O50"/>
      <c r="P50"/>
    </row>
    <row r="51" spans="1:16" x14ac:dyDescent="0.3">
      <c r="A51"/>
      <c r="B51" t="s">
        <v>156</v>
      </c>
      <c r="C51"/>
      <c r="D51" s="43">
        <v>3200000</v>
      </c>
      <c r="E51"/>
      <c r="F51"/>
      <c r="G51" t="s">
        <v>157</v>
      </c>
      <c r="H51"/>
      <c r="I51" t="s">
        <v>49</v>
      </c>
      <c r="J51" t="s">
        <v>66</v>
      </c>
      <c r="K51"/>
      <c r="L51"/>
      <c r="M51"/>
      <c r="N51"/>
      <c r="O51"/>
      <c r="P51"/>
    </row>
    <row r="52" spans="1:16" x14ac:dyDescent="0.3">
      <c r="A52"/>
      <c r="B52" t="s">
        <v>142</v>
      </c>
      <c r="C52"/>
      <c r="D52" s="43">
        <v>2080000</v>
      </c>
      <c r="E52">
        <v>48</v>
      </c>
      <c r="F52">
        <v>1</v>
      </c>
      <c r="G52" t="s">
        <v>143</v>
      </c>
      <c r="H52"/>
      <c r="I52" t="s">
        <v>77</v>
      </c>
      <c r="J52" t="s">
        <v>118</v>
      </c>
      <c r="K52"/>
      <c r="L52"/>
      <c r="M52"/>
      <c r="N52"/>
      <c r="O52"/>
      <c r="P52"/>
    </row>
    <row r="53" spans="1:16" x14ac:dyDescent="0.3">
      <c r="A53"/>
      <c r="B53" t="s">
        <v>144</v>
      </c>
      <c r="C53"/>
      <c r="D53" s="43">
        <v>1600000</v>
      </c>
      <c r="E53">
        <v>37</v>
      </c>
      <c r="F53">
        <v>1</v>
      </c>
      <c r="G53" t="s">
        <v>145</v>
      </c>
      <c r="H53"/>
      <c r="I53" t="s">
        <v>49</v>
      </c>
      <c r="J53" t="s">
        <v>118</v>
      </c>
      <c r="K53" t="s">
        <v>102</v>
      </c>
      <c r="L53"/>
      <c r="M53"/>
      <c r="N53"/>
      <c r="O53"/>
      <c r="P53"/>
    </row>
    <row r="54" spans="1:16" x14ac:dyDescent="0.3">
      <c r="A54"/>
      <c r="B54" t="s">
        <v>146</v>
      </c>
      <c r="C54"/>
      <c r="D54" s="43">
        <v>88000</v>
      </c>
      <c r="E54"/>
      <c r="F54"/>
      <c r="G54" t="s">
        <v>147</v>
      </c>
      <c r="H54"/>
      <c r="I54" t="s">
        <v>49</v>
      </c>
      <c r="J54" t="s">
        <v>118</v>
      </c>
      <c r="K54"/>
      <c r="L54"/>
      <c r="M54"/>
      <c r="N54"/>
      <c r="O54"/>
      <c r="P54"/>
    </row>
    <row r="55" spans="1:16" x14ac:dyDescent="0.3">
      <c r="A55"/>
      <c r="B55" t="s">
        <v>151</v>
      </c>
      <c r="C55"/>
      <c r="D55" s="43">
        <v>7360000</v>
      </c>
      <c r="E55"/>
      <c r="F55"/>
      <c r="G55" t="s">
        <v>152</v>
      </c>
      <c r="H55"/>
      <c r="I55" t="s">
        <v>40</v>
      </c>
      <c r="J55" t="s">
        <v>135</v>
      </c>
      <c r="K55" t="s">
        <v>102</v>
      </c>
      <c r="L55"/>
      <c r="M55"/>
      <c r="N55"/>
      <c r="O55"/>
      <c r="P55"/>
    </row>
    <row r="56" spans="1:16" x14ac:dyDescent="0.3">
      <c r="A56" s="44"/>
      <c r="B56" s="44" t="s">
        <v>163</v>
      </c>
      <c r="C56"/>
      <c r="D56" s="43">
        <v>235000</v>
      </c>
      <c r="E56">
        <v>30</v>
      </c>
      <c r="F56">
        <v>5.5</v>
      </c>
      <c r="G56" t="s">
        <v>164</v>
      </c>
      <c r="H56"/>
      <c r="I56" t="s">
        <v>49</v>
      </c>
      <c r="J56" t="s">
        <v>66</v>
      </c>
      <c r="K56"/>
      <c r="L56"/>
      <c r="M56" t="s">
        <v>165</v>
      </c>
      <c r="N56"/>
      <c r="O56"/>
      <c r="P56"/>
    </row>
    <row r="57" spans="1:16" x14ac:dyDescent="0.3">
      <c r="A57"/>
      <c r="B57" t="s">
        <v>98</v>
      </c>
      <c r="C57"/>
      <c r="D57" s="43">
        <v>115000</v>
      </c>
      <c r="E57">
        <v>25</v>
      </c>
      <c r="F57">
        <v>9.5</v>
      </c>
      <c r="G57" t="s">
        <v>99</v>
      </c>
      <c r="H57"/>
      <c r="I57" t="s">
        <v>49</v>
      </c>
      <c r="J57" t="s">
        <v>66</v>
      </c>
      <c r="K57"/>
      <c r="L57"/>
      <c r="M57"/>
      <c r="N57"/>
      <c r="O57"/>
      <c r="P57"/>
    </row>
    <row r="58" spans="1:16" x14ac:dyDescent="0.3">
      <c r="A58"/>
      <c r="B58" t="s">
        <v>161</v>
      </c>
      <c r="C58"/>
      <c r="D58" s="43">
        <v>2108000</v>
      </c>
      <c r="E58">
        <v>50</v>
      </c>
      <c r="F58">
        <v>1</v>
      </c>
      <c r="G58" t="s">
        <v>162</v>
      </c>
      <c r="H58"/>
      <c r="I58" t="s">
        <v>49</v>
      </c>
      <c r="J58" t="s">
        <v>118</v>
      </c>
      <c r="K58"/>
      <c r="L58"/>
      <c r="M58"/>
      <c r="N58" t="s">
        <v>121</v>
      </c>
      <c r="O58"/>
      <c r="P58"/>
    </row>
    <row r="59" spans="1:16" x14ac:dyDescent="0.3">
      <c r="A59"/>
      <c r="B59" t="s">
        <v>100</v>
      </c>
      <c r="C59"/>
      <c r="D59" s="43">
        <v>57000</v>
      </c>
      <c r="E59">
        <v>25</v>
      </c>
      <c r="F59">
        <v>19</v>
      </c>
      <c r="G59" t="s">
        <v>101</v>
      </c>
      <c r="H59"/>
      <c r="I59" t="s">
        <v>49</v>
      </c>
      <c r="J59" t="s">
        <v>66</v>
      </c>
      <c r="K59" t="s">
        <v>102</v>
      </c>
      <c r="L59"/>
      <c r="M59"/>
      <c r="N59"/>
      <c r="O59"/>
      <c r="P59"/>
    </row>
    <row r="60" spans="1:16" x14ac:dyDescent="0.3">
      <c r="A60"/>
      <c r="B60" t="s">
        <v>116</v>
      </c>
      <c r="C60"/>
      <c r="D60" s="43">
        <v>183000</v>
      </c>
      <c r="E60">
        <v>30</v>
      </c>
      <c r="F60">
        <v>7</v>
      </c>
      <c r="G60" t="s">
        <v>117</v>
      </c>
      <c r="H60"/>
      <c r="I60" t="s">
        <v>40</v>
      </c>
      <c r="J60" t="s">
        <v>118</v>
      </c>
      <c r="K60"/>
      <c r="L60"/>
      <c r="M60"/>
      <c r="N60" t="s">
        <v>119</v>
      </c>
      <c r="O60"/>
      <c r="P60"/>
    </row>
    <row r="61" spans="1:16" x14ac:dyDescent="0.3">
      <c r="A61"/>
      <c r="B61" t="s">
        <v>116</v>
      </c>
      <c r="C61" s="1" t="s">
        <v>120</v>
      </c>
      <c r="D61" s="43">
        <v>183000</v>
      </c>
      <c r="E61">
        <v>30</v>
      </c>
      <c r="F61">
        <v>7</v>
      </c>
      <c r="G61" t="s">
        <v>117</v>
      </c>
      <c r="H61"/>
      <c r="I61" t="s">
        <v>40</v>
      </c>
      <c r="J61" t="s">
        <v>118</v>
      </c>
      <c r="K61"/>
      <c r="L61"/>
      <c r="M61"/>
      <c r="N61" t="s">
        <v>121</v>
      </c>
      <c r="O61"/>
      <c r="P61"/>
    </row>
    <row r="62" spans="1:16" x14ac:dyDescent="0.3">
      <c r="A62"/>
      <c r="B62" t="s">
        <v>148</v>
      </c>
      <c r="C62"/>
      <c r="D62" s="43">
        <v>480000</v>
      </c>
      <c r="E62"/>
      <c r="F62"/>
      <c r="G62" t="s">
        <v>149</v>
      </c>
      <c r="H62"/>
      <c r="I62" t="s">
        <v>40</v>
      </c>
      <c r="J62" t="s">
        <v>135</v>
      </c>
      <c r="K62" t="s">
        <v>150</v>
      </c>
      <c r="L62"/>
      <c r="M62"/>
      <c r="N62"/>
      <c r="O62"/>
      <c r="P62"/>
    </row>
    <row r="63" spans="1:16" x14ac:dyDescent="0.3">
      <c r="A63"/>
      <c r="B63" t="s">
        <v>166</v>
      </c>
      <c r="C63"/>
      <c r="D63" s="43">
        <v>520000</v>
      </c>
      <c r="E63">
        <v>35</v>
      </c>
      <c r="F63">
        <v>5.5</v>
      </c>
      <c r="G63" t="s">
        <v>167</v>
      </c>
      <c r="H63"/>
      <c r="I63" t="s">
        <v>49</v>
      </c>
      <c r="J63" t="s">
        <v>118</v>
      </c>
      <c r="K63"/>
      <c r="L63"/>
      <c r="M63"/>
      <c r="N63" t="s">
        <v>121</v>
      </c>
      <c r="O63"/>
      <c r="P63"/>
    </row>
    <row r="64" spans="1:16" x14ac:dyDescent="0.3">
      <c r="A64"/>
      <c r="B64" t="s">
        <v>122</v>
      </c>
      <c r="C64"/>
      <c r="D64" s="43">
        <v>113000</v>
      </c>
      <c r="E64">
        <v>30</v>
      </c>
      <c r="F64">
        <v>12</v>
      </c>
      <c r="G64" t="s">
        <v>123</v>
      </c>
      <c r="H64"/>
      <c r="I64" t="s">
        <v>40</v>
      </c>
      <c r="J64" t="s">
        <v>66</v>
      </c>
      <c r="K64"/>
      <c r="L64"/>
      <c r="M64"/>
      <c r="N64" t="s">
        <v>72</v>
      </c>
      <c r="O64"/>
      <c r="P64"/>
    </row>
    <row r="65" spans="2:14" customFormat="1" x14ac:dyDescent="0.3">
      <c r="B65" t="s">
        <v>114</v>
      </c>
      <c r="D65" s="43">
        <v>5680000</v>
      </c>
      <c r="E65">
        <v>70</v>
      </c>
      <c r="F65">
        <v>0.5</v>
      </c>
      <c r="G65" t="s">
        <v>115</v>
      </c>
      <c r="I65" t="s">
        <v>49</v>
      </c>
      <c r="J65" t="s">
        <v>41</v>
      </c>
      <c r="N65" t="s">
        <v>72</v>
      </c>
    </row>
    <row r="66" spans="2:14" customFormat="1" x14ac:dyDescent="0.3">
      <c r="B66" t="s">
        <v>127</v>
      </c>
      <c r="D66" s="43">
        <v>368000</v>
      </c>
      <c r="G66" t="s">
        <v>128</v>
      </c>
      <c r="I66" t="s">
        <v>49</v>
      </c>
      <c r="J66" t="s">
        <v>41</v>
      </c>
      <c r="K66" t="s">
        <v>102</v>
      </c>
      <c r="N66" t="s">
        <v>72</v>
      </c>
    </row>
    <row r="67" spans="2:14" customFormat="1" x14ac:dyDescent="0.3">
      <c r="B67" t="s">
        <v>131</v>
      </c>
      <c r="D67" s="43">
        <v>464000</v>
      </c>
      <c r="G67" t="s">
        <v>132</v>
      </c>
      <c r="I67" t="s">
        <v>49</v>
      </c>
      <c r="J67" t="s">
        <v>61</v>
      </c>
      <c r="K67" t="s">
        <v>102</v>
      </c>
    </row>
    <row r="68" spans="2:14" customFormat="1" x14ac:dyDescent="0.3">
      <c r="B68" t="s">
        <v>168</v>
      </c>
      <c r="D68">
        <v>560000</v>
      </c>
      <c r="G68" t="s">
        <v>169</v>
      </c>
      <c r="I68" t="s">
        <v>49</v>
      </c>
      <c r="J68" t="s">
        <v>118</v>
      </c>
      <c r="K68" t="s">
        <v>150</v>
      </c>
    </row>
    <row r="69" spans="2:14" customFormat="1" x14ac:dyDescent="0.3">
      <c r="B69" t="s">
        <v>153</v>
      </c>
      <c r="D69" s="43">
        <v>1000000</v>
      </c>
      <c r="G69" t="s">
        <v>154</v>
      </c>
      <c r="I69" t="s">
        <v>40</v>
      </c>
      <c r="J69" t="s">
        <v>135</v>
      </c>
      <c r="K69" t="s">
        <v>102</v>
      </c>
      <c r="M69" t="s">
        <v>155</v>
      </c>
    </row>
  </sheetData>
  <mergeCells count="1">
    <mergeCell ref="A1:P1"/>
  </mergeCell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A00A5-8607-4071-BD7D-C81DE74B14BE}">
  <dimension ref="A1:O199"/>
  <sheetViews>
    <sheetView topLeftCell="E1" workbookViewId="0">
      <selection activeCell="Q13" sqref="Q13"/>
    </sheetView>
  </sheetViews>
  <sheetFormatPr defaultRowHeight="14.4" x14ac:dyDescent="0.3"/>
  <cols>
    <col min="1" max="1" width="6.5546875" customWidth="1"/>
    <col min="2" max="2" width="16" customWidth="1"/>
    <col min="3" max="3" width="10.6640625" style="43" customWidth="1"/>
    <col min="4" max="5" width="11.5546875" customWidth="1"/>
    <col min="6" max="6" width="9.5546875" customWidth="1"/>
    <col min="7" max="7" width="18.33203125" customWidth="1"/>
    <col min="8" max="8" width="13.33203125" customWidth="1"/>
    <col min="9" max="9" width="11.109375" bestFit="1" customWidth="1"/>
    <col min="10" max="10" width="15.109375" customWidth="1"/>
    <col min="11" max="11" width="18.33203125" customWidth="1"/>
    <col min="12" max="12" width="17" customWidth="1"/>
    <col min="13" max="13" width="14.21875" customWidth="1"/>
    <col min="14" max="14" width="30.6640625" customWidth="1"/>
    <col min="15" max="15" width="38.44140625" bestFit="1" customWidth="1"/>
  </cols>
  <sheetData>
    <row r="1" spans="1:15" ht="18" x14ac:dyDescent="0.35">
      <c r="A1" s="45" t="s">
        <v>170</v>
      </c>
    </row>
    <row r="2" spans="1:15" x14ac:dyDescent="0.3">
      <c r="A2" t="s">
        <v>623</v>
      </c>
      <c r="B2" s="51" t="s">
        <v>0</v>
      </c>
      <c r="C2" s="51" t="s">
        <v>1</v>
      </c>
      <c r="D2" s="52" t="s">
        <v>2</v>
      </c>
      <c r="E2" s="51" t="s">
        <v>171</v>
      </c>
      <c r="F2" s="51" t="s">
        <v>28</v>
      </c>
      <c r="G2" t="s">
        <v>29</v>
      </c>
      <c r="H2" t="s">
        <v>30</v>
      </c>
      <c r="I2" t="s">
        <v>172</v>
      </c>
      <c r="J2" t="s">
        <v>31</v>
      </c>
      <c r="K2" t="s">
        <v>32</v>
      </c>
      <c r="L2" t="s">
        <v>33</v>
      </c>
      <c r="M2" t="s">
        <v>34</v>
      </c>
      <c r="N2" t="s">
        <v>35</v>
      </c>
      <c r="O2" t="s">
        <v>36</v>
      </c>
    </row>
    <row r="3" spans="1:15" x14ac:dyDescent="0.3">
      <c r="B3" t="s">
        <v>603</v>
      </c>
      <c r="C3"/>
      <c r="D3" s="43">
        <v>32833</v>
      </c>
      <c r="E3">
        <v>25</v>
      </c>
      <c r="F3">
        <v>36</v>
      </c>
      <c r="G3" t="s">
        <v>604</v>
      </c>
      <c r="H3" t="s">
        <v>39</v>
      </c>
      <c r="I3" t="s">
        <v>175</v>
      </c>
      <c r="J3" t="s">
        <v>49</v>
      </c>
      <c r="K3" t="s">
        <v>41</v>
      </c>
      <c r="M3" t="s">
        <v>605</v>
      </c>
    </row>
    <row r="4" spans="1:15" x14ac:dyDescent="0.3">
      <c r="B4" t="s">
        <v>573</v>
      </c>
      <c r="C4"/>
      <c r="D4" s="43">
        <v>816000</v>
      </c>
      <c r="G4" t="s">
        <v>574</v>
      </c>
      <c r="H4" t="s">
        <v>39</v>
      </c>
      <c r="I4" t="s">
        <v>181</v>
      </c>
      <c r="J4" t="s">
        <v>40</v>
      </c>
      <c r="K4" t="s">
        <v>118</v>
      </c>
      <c r="M4" t="s">
        <v>436</v>
      </c>
    </row>
    <row r="5" spans="1:15" x14ac:dyDescent="0.3">
      <c r="B5" t="s">
        <v>510</v>
      </c>
      <c r="C5"/>
      <c r="D5" s="43">
        <v>1575000</v>
      </c>
      <c r="E5">
        <v>25</v>
      </c>
      <c r="F5">
        <v>0.8</v>
      </c>
      <c r="G5" t="s">
        <v>511</v>
      </c>
      <c r="H5" t="s">
        <v>39</v>
      </c>
      <c r="I5" t="s">
        <v>184</v>
      </c>
      <c r="J5" t="s">
        <v>49</v>
      </c>
      <c r="K5" t="s">
        <v>41</v>
      </c>
      <c r="M5" t="s">
        <v>188</v>
      </c>
      <c r="O5" t="s">
        <v>281</v>
      </c>
    </row>
    <row r="6" spans="1:15" x14ac:dyDescent="0.3">
      <c r="B6" t="s">
        <v>339</v>
      </c>
      <c r="C6"/>
      <c r="D6" s="43">
        <v>186436</v>
      </c>
      <c r="E6">
        <v>25</v>
      </c>
      <c r="F6">
        <v>7</v>
      </c>
      <c r="G6" t="s">
        <v>340</v>
      </c>
      <c r="H6" t="s">
        <v>39</v>
      </c>
      <c r="I6" t="s">
        <v>175</v>
      </c>
      <c r="J6" t="s">
        <v>49</v>
      </c>
      <c r="M6" t="s">
        <v>188</v>
      </c>
    </row>
    <row r="7" spans="1:15" x14ac:dyDescent="0.3">
      <c r="B7" t="s">
        <v>339</v>
      </c>
      <c r="C7" t="s">
        <v>341</v>
      </c>
      <c r="D7" s="43">
        <v>186436</v>
      </c>
      <c r="E7">
        <v>25</v>
      </c>
      <c r="F7">
        <v>7</v>
      </c>
      <c r="G7" t="s">
        <v>340</v>
      </c>
      <c r="H7" t="s">
        <v>39</v>
      </c>
      <c r="I7" t="s">
        <v>175</v>
      </c>
      <c r="J7" t="s">
        <v>49</v>
      </c>
      <c r="M7" t="s">
        <v>188</v>
      </c>
    </row>
    <row r="8" spans="1:15" x14ac:dyDescent="0.3">
      <c r="B8" t="s">
        <v>182</v>
      </c>
      <c r="C8"/>
      <c r="D8" s="43">
        <v>144000</v>
      </c>
      <c r="E8">
        <v>25</v>
      </c>
      <c r="F8">
        <v>0.8</v>
      </c>
      <c r="G8" t="s">
        <v>183</v>
      </c>
      <c r="H8" t="s">
        <v>39</v>
      </c>
      <c r="I8" t="s">
        <v>184</v>
      </c>
      <c r="J8" t="s">
        <v>49</v>
      </c>
      <c r="L8" t="s">
        <v>178</v>
      </c>
      <c r="M8" t="s">
        <v>185</v>
      </c>
    </row>
    <row r="9" spans="1:15" x14ac:dyDescent="0.3">
      <c r="B9" t="s">
        <v>595</v>
      </c>
      <c r="C9"/>
      <c r="D9" s="43">
        <v>1600000</v>
      </c>
      <c r="E9">
        <v>34</v>
      </c>
      <c r="F9">
        <v>1</v>
      </c>
      <c r="G9" t="s">
        <v>596</v>
      </c>
      <c r="H9" t="s">
        <v>39</v>
      </c>
      <c r="I9" t="s">
        <v>184</v>
      </c>
      <c r="J9" t="s">
        <v>49</v>
      </c>
      <c r="K9" t="s">
        <v>118</v>
      </c>
      <c r="L9" t="s">
        <v>360</v>
      </c>
      <c r="M9" t="s">
        <v>188</v>
      </c>
    </row>
    <row r="10" spans="1:15" x14ac:dyDescent="0.3">
      <c r="B10" t="s">
        <v>583</v>
      </c>
      <c r="C10"/>
      <c r="D10" s="43">
        <v>320000</v>
      </c>
      <c r="G10" t="s">
        <v>584</v>
      </c>
      <c r="H10" t="s">
        <v>39</v>
      </c>
      <c r="I10" t="s">
        <v>184</v>
      </c>
      <c r="J10" t="s">
        <v>49</v>
      </c>
      <c r="K10" t="s">
        <v>118</v>
      </c>
      <c r="L10" t="s">
        <v>178</v>
      </c>
      <c r="O10" t="s">
        <v>273</v>
      </c>
    </row>
    <row r="11" spans="1:15" x14ac:dyDescent="0.3">
      <c r="B11" t="s">
        <v>540</v>
      </c>
      <c r="C11"/>
      <c r="D11" s="43">
        <v>7000000</v>
      </c>
      <c r="E11">
        <v>25</v>
      </c>
      <c r="F11">
        <v>0.2</v>
      </c>
      <c r="G11" t="s">
        <v>541</v>
      </c>
      <c r="H11" t="s">
        <v>39</v>
      </c>
      <c r="I11" t="s">
        <v>181</v>
      </c>
      <c r="J11" t="s">
        <v>49</v>
      </c>
      <c r="K11" t="s">
        <v>41</v>
      </c>
      <c r="L11" t="s">
        <v>178</v>
      </c>
      <c r="M11" t="s">
        <v>188</v>
      </c>
      <c r="O11" t="s">
        <v>240</v>
      </c>
    </row>
    <row r="12" spans="1:15" x14ac:dyDescent="0.3">
      <c r="B12" t="s">
        <v>262</v>
      </c>
      <c r="C12"/>
      <c r="D12" s="43">
        <v>272000</v>
      </c>
      <c r="E12">
        <v>25</v>
      </c>
      <c r="F12">
        <v>4</v>
      </c>
      <c r="G12" t="s">
        <v>263</v>
      </c>
      <c r="H12" t="s">
        <v>39</v>
      </c>
      <c r="I12" t="s">
        <v>184</v>
      </c>
      <c r="J12" t="s">
        <v>49</v>
      </c>
      <c r="K12" t="s">
        <v>61</v>
      </c>
      <c r="O12" t="s">
        <v>208</v>
      </c>
    </row>
    <row r="13" spans="1:15" x14ac:dyDescent="0.3">
      <c r="B13" t="s">
        <v>251</v>
      </c>
      <c r="C13"/>
      <c r="D13" s="43">
        <v>64000</v>
      </c>
      <c r="G13" t="s">
        <v>252</v>
      </c>
      <c r="H13" t="s">
        <v>39</v>
      </c>
      <c r="I13" t="s">
        <v>184</v>
      </c>
      <c r="J13" t="s">
        <v>40</v>
      </c>
      <c r="K13" t="s">
        <v>41</v>
      </c>
      <c r="L13" t="s">
        <v>178</v>
      </c>
      <c r="M13" t="s">
        <v>243</v>
      </c>
      <c r="O13" t="s">
        <v>631</v>
      </c>
    </row>
    <row r="14" spans="1:15" x14ac:dyDescent="0.3">
      <c r="B14" t="s">
        <v>392</v>
      </c>
      <c r="C14"/>
      <c r="D14" s="43">
        <v>137000</v>
      </c>
      <c r="E14">
        <v>25</v>
      </c>
      <c r="F14">
        <v>8</v>
      </c>
      <c r="G14" t="s">
        <v>393</v>
      </c>
      <c r="H14" t="s">
        <v>39</v>
      </c>
      <c r="I14" t="s">
        <v>181</v>
      </c>
      <c r="J14" t="s">
        <v>49</v>
      </c>
      <c r="L14" t="s">
        <v>344</v>
      </c>
      <c r="M14" t="s">
        <v>394</v>
      </c>
    </row>
    <row r="15" spans="1:15" x14ac:dyDescent="0.3">
      <c r="B15" t="s">
        <v>526</v>
      </c>
      <c r="C15"/>
      <c r="D15" s="43">
        <v>2960000</v>
      </c>
      <c r="G15" t="s">
        <v>527</v>
      </c>
      <c r="H15" t="s">
        <v>39</v>
      </c>
      <c r="I15" t="s">
        <v>184</v>
      </c>
      <c r="J15" t="s">
        <v>49</v>
      </c>
      <c r="K15" t="s">
        <v>41</v>
      </c>
      <c r="M15" t="s">
        <v>528</v>
      </c>
    </row>
    <row r="16" spans="1:15" x14ac:dyDescent="0.3">
      <c r="B16" t="s">
        <v>439</v>
      </c>
      <c r="C16"/>
      <c r="D16" s="43">
        <v>1376000</v>
      </c>
      <c r="E16">
        <v>25.3</v>
      </c>
      <c r="F16">
        <v>0.8</v>
      </c>
      <c r="G16" t="s">
        <v>440</v>
      </c>
      <c r="H16" t="s">
        <v>39</v>
      </c>
      <c r="I16" t="s">
        <v>441</v>
      </c>
      <c r="J16" t="s">
        <v>40</v>
      </c>
      <c r="K16" t="s">
        <v>41</v>
      </c>
      <c r="O16" t="s">
        <v>281</v>
      </c>
    </row>
    <row r="17" spans="2:15" x14ac:dyDescent="0.3">
      <c r="B17" t="s">
        <v>453</v>
      </c>
      <c r="C17"/>
      <c r="D17" s="43">
        <v>50000</v>
      </c>
      <c r="G17" t="s">
        <v>454</v>
      </c>
      <c r="H17" t="s">
        <v>39</v>
      </c>
      <c r="I17" t="s">
        <v>184</v>
      </c>
      <c r="J17" t="s">
        <v>49</v>
      </c>
      <c r="M17" t="s">
        <v>188</v>
      </c>
    </row>
    <row r="18" spans="2:15" x14ac:dyDescent="0.3">
      <c r="B18" t="s">
        <v>419</v>
      </c>
      <c r="C18"/>
      <c r="D18" s="43">
        <v>624000</v>
      </c>
      <c r="G18" t="s">
        <v>420</v>
      </c>
      <c r="H18" t="s">
        <v>39</v>
      </c>
      <c r="I18" t="s">
        <v>184</v>
      </c>
      <c r="J18" t="s">
        <v>49</v>
      </c>
      <c r="K18" t="s">
        <v>118</v>
      </c>
      <c r="L18" t="s">
        <v>344</v>
      </c>
    </row>
    <row r="19" spans="2:15" x14ac:dyDescent="0.3">
      <c r="B19" t="s">
        <v>612</v>
      </c>
      <c r="C19"/>
      <c r="D19" s="43">
        <v>176000</v>
      </c>
      <c r="E19">
        <v>25</v>
      </c>
      <c r="F19">
        <v>6.2</v>
      </c>
      <c r="G19" t="s">
        <v>613</v>
      </c>
      <c r="H19" t="s">
        <v>39</v>
      </c>
      <c r="K19" t="s">
        <v>118</v>
      </c>
      <c r="L19" t="s">
        <v>178</v>
      </c>
      <c r="M19" t="s">
        <v>188</v>
      </c>
      <c r="O19" t="s">
        <v>121</v>
      </c>
    </row>
    <row r="20" spans="2:15" x14ac:dyDescent="0.3">
      <c r="B20" t="s">
        <v>550</v>
      </c>
      <c r="C20"/>
      <c r="D20" s="43">
        <v>4000000</v>
      </c>
      <c r="G20" t="s">
        <v>551</v>
      </c>
      <c r="H20" t="s">
        <v>39</v>
      </c>
      <c r="I20" t="s">
        <v>181</v>
      </c>
      <c r="J20" t="s">
        <v>49</v>
      </c>
      <c r="L20" t="s">
        <v>178</v>
      </c>
      <c r="M20" t="s">
        <v>188</v>
      </c>
    </row>
    <row r="21" spans="2:15" x14ac:dyDescent="0.3">
      <c r="B21" t="s">
        <v>375</v>
      </c>
      <c r="C21"/>
      <c r="D21" s="43">
        <v>329600</v>
      </c>
      <c r="G21" t="s">
        <v>376</v>
      </c>
      <c r="H21" t="s">
        <v>39</v>
      </c>
      <c r="I21" t="s">
        <v>184</v>
      </c>
      <c r="J21" t="s">
        <v>49</v>
      </c>
      <c r="L21" t="s">
        <v>344</v>
      </c>
      <c r="O21" t="s">
        <v>121</v>
      </c>
    </row>
    <row r="22" spans="2:15" x14ac:dyDescent="0.3">
      <c r="B22" t="s">
        <v>282</v>
      </c>
      <c r="C22"/>
      <c r="D22" s="43">
        <v>4000000</v>
      </c>
      <c r="E22">
        <v>10</v>
      </c>
      <c r="F22">
        <v>0.03</v>
      </c>
      <c r="G22" t="s">
        <v>283</v>
      </c>
      <c r="H22" t="s">
        <v>39</v>
      </c>
      <c r="I22" t="s">
        <v>184</v>
      </c>
      <c r="J22" t="s">
        <v>49</v>
      </c>
      <c r="L22" t="s">
        <v>178</v>
      </c>
      <c r="M22" t="s">
        <v>188</v>
      </c>
    </row>
    <row r="23" spans="2:15" x14ac:dyDescent="0.3">
      <c r="B23" t="s">
        <v>610</v>
      </c>
      <c r="C23"/>
      <c r="D23" s="43">
        <v>176000</v>
      </c>
      <c r="E23">
        <v>25</v>
      </c>
      <c r="F23">
        <v>6.2</v>
      </c>
      <c r="G23" t="s">
        <v>611</v>
      </c>
      <c r="H23" t="s">
        <v>39</v>
      </c>
      <c r="K23" t="s">
        <v>118</v>
      </c>
      <c r="L23" t="s">
        <v>178</v>
      </c>
      <c r="M23" t="s">
        <v>188</v>
      </c>
    </row>
    <row r="24" spans="2:15" x14ac:dyDescent="0.3">
      <c r="B24" t="s">
        <v>597</v>
      </c>
      <c r="C24"/>
      <c r="D24" s="43">
        <v>685000</v>
      </c>
      <c r="E24">
        <v>25</v>
      </c>
      <c r="F24">
        <v>2.4</v>
      </c>
      <c r="G24" t="s">
        <v>598</v>
      </c>
      <c r="H24" t="s">
        <v>39</v>
      </c>
      <c r="I24" t="s">
        <v>184</v>
      </c>
      <c r="J24" t="s">
        <v>49</v>
      </c>
      <c r="K24" t="s">
        <v>41</v>
      </c>
      <c r="L24" t="s">
        <v>360</v>
      </c>
      <c r="M24" t="s">
        <v>296</v>
      </c>
    </row>
    <row r="25" spans="2:15" x14ac:dyDescent="0.3">
      <c r="B25" t="s">
        <v>599</v>
      </c>
      <c r="C25"/>
      <c r="D25" s="43">
        <v>384000</v>
      </c>
      <c r="E25">
        <v>25</v>
      </c>
      <c r="F25">
        <v>2.8</v>
      </c>
      <c r="G25" t="s">
        <v>600</v>
      </c>
      <c r="H25" t="s">
        <v>39</v>
      </c>
      <c r="I25" t="s">
        <v>181</v>
      </c>
      <c r="J25" t="s">
        <v>40</v>
      </c>
      <c r="K25" t="s">
        <v>118</v>
      </c>
      <c r="L25" t="s">
        <v>178</v>
      </c>
      <c r="M25" t="s">
        <v>436</v>
      </c>
    </row>
    <row r="26" spans="2:15" x14ac:dyDescent="0.3">
      <c r="B26" t="s">
        <v>205</v>
      </c>
      <c r="C26"/>
      <c r="D26" s="43">
        <v>143000</v>
      </c>
      <c r="G26" t="s">
        <v>206</v>
      </c>
      <c r="H26" t="s">
        <v>39</v>
      </c>
      <c r="I26" t="s">
        <v>184</v>
      </c>
      <c r="J26" t="s">
        <v>40</v>
      </c>
      <c r="K26" t="s">
        <v>41</v>
      </c>
      <c r="M26" t="s">
        <v>207</v>
      </c>
      <c r="O26" t="s">
        <v>208</v>
      </c>
    </row>
    <row r="27" spans="2:15" x14ac:dyDescent="0.3">
      <c r="B27" t="s">
        <v>399</v>
      </c>
      <c r="C27"/>
      <c r="D27" s="43">
        <v>287000</v>
      </c>
      <c r="E27">
        <v>25</v>
      </c>
      <c r="F27">
        <v>3.8</v>
      </c>
      <c r="G27" t="s">
        <v>400</v>
      </c>
      <c r="H27" t="s">
        <v>39</v>
      </c>
      <c r="I27" t="s">
        <v>184</v>
      </c>
      <c r="J27" t="s">
        <v>49</v>
      </c>
    </row>
    <row r="28" spans="2:15" x14ac:dyDescent="0.3">
      <c r="B28" t="s">
        <v>361</v>
      </c>
      <c r="C28"/>
      <c r="D28" s="43">
        <v>196300</v>
      </c>
      <c r="E28">
        <v>6</v>
      </c>
      <c r="F28">
        <v>1</v>
      </c>
      <c r="G28" t="s">
        <v>362</v>
      </c>
      <c r="H28" t="s">
        <v>39</v>
      </c>
      <c r="I28" t="s">
        <v>181</v>
      </c>
      <c r="J28" t="s">
        <v>40</v>
      </c>
      <c r="K28" t="s">
        <v>118</v>
      </c>
      <c r="L28" t="s">
        <v>360</v>
      </c>
      <c r="M28" t="s">
        <v>363</v>
      </c>
      <c r="O28" t="s">
        <v>240</v>
      </c>
    </row>
    <row r="29" spans="2:15" x14ac:dyDescent="0.3">
      <c r="B29" t="s">
        <v>361</v>
      </c>
      <c r="C29" t="s">
        <v>364</v>
      </c>
      <c r="D29" s="43">
        <v>196300</v>
      </c>
      <c r="E29">
        <v>6</v>
      </c>
      <c r="F29">
        <v>1</v>
      </c>
      <c r="G29" t="s">
        <v>362</v>
      </c>
      <c r="H29" t="s">
        <v>39</v>
      </c>
      <c r="I29" t="s">
        <v>181</v>
      </c>
      <c r="J29" t="s">
        <v>40</v>
      </c>
      <c r="K29" t="s">
        <v>118</v>
      </c>
      <c r="L29" t="s">
        <v>360</v>
      </c>
      <c r="M29" t="s">
        <v>363</v>
      </c>
      <c r="O29" t="s">
        <v>240</v>
      </c>
    </row>
    <row r="30" spans="2:15" x14ac:dyDescent="0.3">
      <c r="B30" t="s">
        <v>390</v>
      </c>
      <c r="C30"/>
      <c r="D30" s="43">
        <v>160000</v>
      </c>
      <c r="E30">
        <v>25</v>
      </c>
      <c r="F30">
        <v>6.8</v>
      </c>
      <c r="G30" t="s">
        <v>391</v>
      </c>
      <c r="H30" t="s">
        <v>39</v>
      </c>
      <c r="I30" t="s">
        <v>181</v>
      </c>
      <c r="J30" t="s">
        <v>49</v>
      </c>
      <c r="K30" t="s">
        <v>41</v>
      </c>
      <c r="L30" t="s">
        <v>344</v>
      </c>
      <c r="M30" t="s">
        <v>291</v>
      </c>
      <c r="O30" t="s">
        <v>121</v>
      </c>
    </row>
    <row r="31" spans="2:15" x14ac:dyDescent="0.3">
      <c r="B31" t="s">
        <v>546</v>
      </c>
      <c r="C31"/>
      <c r="D31" s="43">
        <v>3152000</v>
      </c>
      <c r="E31">
        <v>25</v>
      </c>
      <c r="F31">
        <v>0.5</v>
      </c>
      <c r="G31" t="s">
        <v>547</v>
      </c>
      <c r="H31" t="s">
        <v>39</v>
      </c>
      <c r="I31" t="s">
        <v>184</v>
      </c>
      <c r="J31" t="s">
        <v>49</v>
      </c>
      <c r="L31" t="s">
        <v>178</v>
      </c>
      <c r="M31" t="s">
        <v>291</v>
      </c>
    </row>
    <row r="32" spans="2:15" x14ac:dyDescent="0.3">
      <c r="B32" t="s">
        <v>497</v>
      </c>
      <c r="C32"/>
      <c r="D32" s="43">
        <v>3520000</v>
      </c>
      <c r="G32" t="s">
        <v>498</v>
      </c>
      <c r="H32" t="s">
        <v>39</v>
      </c>
      <c r="I32" t="s">
        <v>184</v>
      </c>
      <c r="J32" t="s">
        <v>49</v>
      </c>
      <c r="M32" t="s">
        <v>243</v>
      </c>
      <c r="O32" t="s">
        <v>499</v>
      </c>
    </row>
    <row r="33" spans="2:15" x14ac:dyDescent="0.3">
      <c r="B33" t="s">
        <v>473</v>
      </c>
      <c r="C33"/>
      <c r="D33" s="43">
        <v>1000000</v>
      </c>
      <c r="G33" t="s">
        <v>474</v>
      </c>
      <c r="H33" t="s">
        <v>39</v>
      </c>
      <c r="I33" t="s">
        <v>175</v>
      </c>
      <c r="J33" t="s">
        <v>49</v>
      </c>
      <c r="M33" t="s">
        <v>310</v>
      </c>
      <c r="N33" t="s">
        <v>381</v>
      </c>
    </row>
    <row r="34" spans="2:15" x14ac:dyDescent="0.3">
      <c r="B34" t="s">
        <v>326</v>
      </c>
      <c r="C34"/>
      <c r="D34" s="43">
        <v>112000</v>
      </c>
      <c r="E34">
        <v>25</v>
      </c>
      <c r="F34">
        <v>9</v>
      </c>
      <c r="G34" t="s">
        <v>327</v>
      </c>
      <c r="H34" t="s">
        <v>39</v>
      </c>
      <c r="I34" t="s">
        <v>184</v>
      </c>
      <c r="J34" t="s">
        <v>49</v>
      </c>
      <c r="L34" t="s">
        <v>328</v>
      </c>
      <c r="M34" t="s">
        <v>291</v>
      </c>
    </row>
    <row r="35" spans="2:15" x14ac:dyDescent="0.3">
      <c r="B35" t="s">
        <v>326</v>
      </c>
      <c r="C35" t="s">
        <v>314</v>
      </c>
      <c r="D35" s="43">
        <v>112000</v>
      </c>
      <c r="E35">
        <v>25</v>
      </c>
      <c r="F35">
        <v>9</v>
      </c>
      <c r="G35" t="s">
        <v>327</v>
      </c>
      <c r="H35" t="s">
        <v>39</v>
      </c>
      <c r="I35" t="s">
        <v>184</v>
      </c>
      <c r="J35" t="s">
        <v>49</v>
      </c>
      <c r="L35" t="s">
        <v>328</v>
      </c>
      <c r="M35" t="s">
        <v>291</v>
      </c>
    </row>
    <row r="36" spans="2:15" x14ac:dyDescent="0.3">
      <c r="B36" t="s">
        <v>571</v>
      </c>
      <c r="C36"/>
      <c r="D36" s="43">
        <v>1056000</v>
      </c>
      <c r="E36">
        <v>25</v>
      </c>
      <c r="F36">
        <v>0.8</v>
      </c>
      <c r="G36" t="s">
        <v>572</v>
      </c>
      <c r="H36" t="s">
        <v>39</v>
      </c>
      <c r="I36" t="s">
        <v>181</v>
      </c>
      <c r="J36" t="s">
        <v>40</v>
      </c>
      <c r="K36" t="s">
        <v>118</v>
      </c>
      <c r="L36" t="s">
        <v>178</v>
      </c>
      <c r="M36" t="s">
        <v>436</v>
      </c>
    </row>
    <row r="37" spans="2:15" x14ac:dyDescent="0.3">
      <c r="B37" t="s">
        <v>342</v>
      </c>
      <c r="C37"/>
      <c r="D37" s="43">
        <v>1120000</v>
      </c>
      <c r="G37" t="s">
        <v>343</v>
      </c>
      <c r="H37" t="s">
        <v>39</v>
      </c>
      <c r="I37" t="s">
        <v>184</v>
      </c>
      <c r="J37" t="s">
        <v>49</v>
      </c>
      <c r="K37" t="s">
        <v>41</v>
      </c>
      <c r="L37" t="s">
        <v>344</v>
      </c>
      <c r="O37" t="s">
        <v>345</v>
      </c>
    </row>
    <row r="38" spans="2:15" x14ac:dyDescent="0.3">
      <c r="B38" t="s">
        <v>365</v>
      </c>
      <c r="C38"/>
      <c r="D38" s="43">
        <v>217000</v>
      </c>
      <c r="G38" t="s">
        <v>366</v>
      </c>
      <c r="H38" t="s">
        <v>39</v>
      </c>
      <c r="I38" t="s">
        <v>181</v>
      </c>
      <c r="J38" t="s">
        <v>40</v>
      </c>
      <c r="K38" t="s">
        <v>118</v>
      </c>
      <c r="L38" t="s">
        <v>360</v>
      </c>
      <c r="M38" t="s">
        <v>363</v>
      </c>
      <c r="O38" t="s">
        <v>240</v>
      </c>
    </row>
    <row r="39" spans="2:15" x14ac:dyDescent="0.3">
      <c r="B39" t="s">
        <v>409</v>
      </c>
      <c r="C39"/>
      <c r="D39" s="43">
        <v>144000000</v>
      </c>
      <c r="G39" t="s">
        <v>410</v>
      </c>
      <c r="H39" t="s">
        <v>39</v>
      </c>
      <c r="I39" t="s">
        <v>184</v>
      </c>
      <c r="J39" t="s">
        <v>49</v>
      </c>
      <c r="K39" t="s">
        <v>41</v>
      </c>
      <c r="L39" t="s">
        <v>344</v>
      </c>
      <c r="O39" t="s">
        <v>624</v>
      </c>
    </row>
    <row r="40" spans="2:15" x14ac:dyDescent="0.3">
      <c r="B40" t="s">
        <v>305</v>
      </c>
      <c r="C40"/>
      <c r="D40" s="43">
        <v>1843000</v>
      </c>
      <c r="E40">
        <v>25</v>
      </c>
      <c r="F40">
        <v>0.7</v>
      </c>
      <c r="G40" t="s">
        <v>306</v>
      </c>
      <c r="H40" t="s">
        <v>39</v>
      </c>
      <c r="I40" t="s">
        <v>184</v>
      </c>
      <c r="J40" t="s">
        <v>49</v>
      </c>
      <c r="K40" t="s">
        <v>41</v>
      </c>
      <c r="M40" t="s">
        <v>307</v>
      </c>
      <c r="O40" t="s">
        <v>270</v>
      </c>
    </row>
    <row r="41" spans="2:15" x14ac:dyDescent="0.3">
      <c r="B41" t="s">
        <v>369</v>
      </c>
      <c r="C41"/>
      <c r="D41" s="43">
        <v>114300</v>
      </c>
      <c r="G41" t="s">
        <v>370</v>
      </c>
      <c r="H41" t="s">
        <v>39</v>
      </c>
      <c r="I41" t="s">
        <v>184</v>
      </c>
      <c r="J41" t="s">
        <v>49</v>
      </c>
      <c r="L41" t="s">
        <v>360</v>
      </c>
      <c r="M41" t="s">
        <v>363</v>
      </c>
      <c r="O41" t="s">
        <v>72</v>
      </c>
    </row>
    <row r="42" spans="2:15" x14ac:dyDescent="0.3">
      <c r="B42" t="s">
        <v>377</v>
      </c>
      <c r="C42"/>
      <c r="D42" s="43">
        <v>11200000</v>
      </c>
      <c r="G42" t="s">
        <v>378</v>
      </c>
      <c r="H42" t="s">
        <v>39</v>
      </c>
      <c r="I42" t="s">
        <v>175</v>
      </c>
      <c r="J42" t="s">
        <v>49</v>
      </c>
      <c r="L42" t="s">
        <v>360</v>
      </c>
    </row>
    <row r="43" spans="2:15" x14ac:dyDescent="0.3">
      <c r="B43" t="s">
        <v>395</v>
      </c>
      <c r="C43"/>
      <c r="D43" s="43">
        <v>120000</v>
      </c>
      <c r="E43">
        <v>25</v>
      </c>
      <c r="F43">
        <v>8</v>
      </c>
      <c r="G43" t="s">
        <v>396</v>
      </c>
      <c r="H43" t="s">
        <v>39</v>
      </c>
      <c r="I43" t="s">
        <v>181</v>
      </c>
      <c r="J43" t="s">
        <v>49</v>
      </c>
      <c r="K43" t="s">
        <v>41</v>
      </c>
      <c r="L43" t="s">
        <v>344</v>
      </c>
      <c r="M43" t="s">
        <v>188</v>
      </c>
    </row>
    <row r="44" spans="2:15" x14ac:dyDescent="0.3">
      <c r="B44" t="s">
        <v>500</v>
      </c>
      <c r="C44"/>
      <c r="D44" s="43">
        <v>737000</v>
      </c>
      <c r="E44">
        <v>25</v>
      </c>
      <c r="F44">
        <v>1.5</v>
      </c>
      <c r="G44" t="s">
        <v>501</v>
      </c>
      <c r="H44" t="s">
        <v>39</v>
      </c>
      <c r="I44" t="s">
        <v>184</v>
      </c>
      <c r="J44" t="s">
        <v>49</v>
      </c>
      <c r="L44" t="s">
        <v>360</v>
      </c>
      <c r="M44" t="s">
        <v>296</v>
      </c>
    </row>
    <row r="45" spans="2:15" x14ac:dyDescent="0.3">
      <c r="B45" t="s">
        <v>500</v>
      </c>
      <c r="C45" t="s">
        <v>502</v>
      </c>
      <c r="D45" s="43">
        <v>737000</v>
      </c>
      <c r="E45">
        <v>25</v>
      </c>
      <c r="F45">
        <v>1.5</v>
      </c>
      <c r="G45" t="s">
        <v>501</v>
      </c>
      <c r="H45" t="s">
        <v>39</v>
      </c>
      <c r="I45" t="s">
        <v>184</v>
      </c>
      <c r="J45" t="s">
        <v>49</v>
      </c>
      <c r="L45" t="s">
        <v>360</v>
      </c>
      <c r="M45" t="s">
        <v>296</v>
      </c>
    </row>
    <row r="46" spans="2:15" x14ac:dyDescent="0.3">
      <c r="B46" t="s">
        <v>200</v>
      </c>
      <c r="C46"/>
      <c r="D46" s="43">
        <v>17000</v>
      </c>
      <c r="E46">
        <v>25</v>
      </c>
      <c r="F46">
        <v>6.2</v>
      </c>
      <c r="G46" t="s">
        <v>201</v>
      </c>
      <c r="H46" t="s">
        <v>39</v>
      </c>
      <c r="I46" t="s">
        <v>181</v>
      </c>
      <c r="J46" t="s">
        <v>49</v>
      </c>
      <c r="L46" t="s">
        <v>178</v>
      </c>
      <c r="O46" t="s">
        <v>632</v>
      </c>
    </row>
    <row r="47" spans="2:15" x14ac:dyDescent="0.3">
      <c r="B47" t="s">
        <v>238</v>
      </c>
      <c r="C47"/>
      <c r="D47" s="43">
        <v>4048000</v>
      </c>
      <c r="E47">
        <v>25</v>
      </c>
      <c r="F47">
        <v>0.3</v>
      </c>
      <c r="G47" t="s">
        <v>239</v>
      </c>
      <c r="H47" t="s">
        <v>39</v>
      </c>
      <c r="I47" t="s">
        <v>181</v>
      </c>
      <c r="J47" t="s">
        <v>49</v>
      </c>
      <c r="L47" t="s">
        <v>178</v>
      </c>
      <c r="O47" t="s">
        <v>240</v>
      </c>
    </row>
    <row r="48" spans="2:15" x14ac:dyDescent="0.3">
      <c r="B48" t="s">
        <v>348</v>
      </c>
      <c r="C48"/>
      <c r="D48" s="43">
        <v>432000</v>
      </c>
      <c r="E48">
        <v>10</v>
      </c>
      <c r="F48">
        <v>1</v>
      </c>
      <c r="G48" t="s">
        <v>349</v>
      </c>
      <c r="H48" t="s">
        <v>39</v>
      </c>
      <c r="I48" t="s">
        <v>175</v>
      </c>
      <c r="J48" t="s">
        <v>49</v>
      </c>
      <c r="L48" t="s">
        <v>344</v>
      </c>
      <c r="M48" t="s">
        <v>188</v>
      </c>
    </row>
    <row r="49" spans="2:15" x14ac:dyDescent="0.3">
      <c r="B49" t="s">
        <v>587</v>
      </c>
      <c r="C49"/>
      <c r="D49" s="43">
        <v>160000</v>
      </c>
      <c r="E49">
        <v>25</v>
      </c>
      <c r="F49">
        <v>7</v>
      </c>
      <c r="G49" t="s">
        <v>588</v>
      </c>
      <c r="H49" t="s">
        <v>39</v>
      </c>
      <c r="I49" t="s">
        <v>184</v>
      </c>
      <c r="J49" t="s">
        <v>49</v>
      </c>
      <c r="L49" t="s">
        <v>589</v>
      </c>
      <c r="M49" t="s">
        <v>188</v>
      </c>
      <c r="O49" t="s">
        <v>72</v>
      </c>
    </row>
    <row r="50" spans="2:15" x14ac:dyDescent="0.3">
      <c r="B50" t="s">
        <v>466</v>
      </c>
      <c r="C50"/>
      <c r="D50" s="43">
        <v>18000</v>
      </c>
      <c r="E50">
        <v>10</v>
      </c>
      <c r="F50">
        <v>24.8</v>
      </c>
      <c r="G50" t="s">
        <v>467</v>
      </c>
      <c r="H50" t="s">
        <v>39</v>
      </c>
      <c r="I50" t="s">
        <v>175</v>
      </c>
      <c r="J50" t="s">
        <v>49</v>
      </c>
      <c r="O50" t="s">
        <v>208</v>
      </c>
    </row>
    <row r="51" spans="2:15" x14ac:dyDescent="0.3">
      <c r="B51" t="s">
        <v>585</v>
      </c>
      <c r="C51"/>
      <c r="D51" s="43">
        <v>176000</v>
      </c>
      <c r="E51">
        <v>25</v>
      </c>
      <c r="F51">
        <v>6.2</v>
      </c>
      <c r="G51" t="s">
        <v>586</v>
      </c>
      <c r="H51" t="s">
        <v>39</v>
      </c>
      <c r="I51" t="s">
        <v>184</v>
      </c>
      <c r="J51" t="s">
        <v>49</v>
      </c>
      <c r="K51" t="s">
        <v>41</v>
      </c>
      <c r="L51" t="s">
        <v>178</v>
      </c>
    </row>
    <row r="52" spans="2:15" x14ac:dyDescent="0.3">
      <c r="B52" t="s">
        <v>312</v>
      </c>
      <c r="C52"/>
      <c r="D52" s="43">
        <v>317000</v>
      </c>
      <c r="E52">
        <v>25</v>
      </c>
      <c r="F52">
        <v>3.8</v>
      </c>
      <c r="G52" t="s">
        <v>313</v>
      </c>
      <c r="H52" t="s">
        <v>39</v>
      </c>
      <c r="I52" t="s">
        <v>184</v>
      </c>
      <c r="J52" t="s">
        <v>49</v>
      </c>
      <c r="M52" t="s">
        <v>296</v>
      </c>
      <c r="O52" t="s">
        <v>208</v>
      </c>
    </row>
    <row r="53" spans="2:15" x14ac:dyDescent="0.3">
      <c r="B53" t="s">
        <v>312</v>
      </c>
      <c r="C53" t="s">
        <v>314</v>
      </c>
      <c r="D53" s="43">
        <v>317000</v>
      </c>
      <c r="E53">
        <v>25</v>
      </c>
      <c r="F53">
        <v>3.8</v>
      </c>
      <c r="G53" t="s">
        <v>313</v>
      </c>
      <c r="H53" t="s">
        <v>39</v>
      </c>
      <c r="I53" t="s">
        <v>184</v>
      </c>
      <c r="J53" t="s">
        <v>49</v>
      </c>
      <c r="M53" t="s">
        <v>296</v>
      </c>
      <c r="O53" t="s">
        <v>208</v>
      </c>
    </row>
    <row r="54" spans="2:15" x14ac:dyDescent="0.3">
      <c r="B54" t="s">
        <v>294</v>
      </c>
      <c r="C54"/>
      <c r="D54" s="43">
        <v>64000</v>
      </c>
      <c r="E54">
        <v>29</v>
      </c>
      <c r="F54">
        <v>20</v>
      </c>
      <c r="G54" t="s">
        <v>295</v>
      </c>
      <c r="H54" t="s">
        <v>39</v>
      </c>
      <c r="I54" t="s">
        <v>181</v>
      </c>
      <c r="J54" t="s">
        <v>49</v>
      </c>
      <c r="M54" t="s">
        <v>296</v>
      </c>
      <c r="O54" t="s">
        <v>633</v>
      </c>
    </row>
    <row r="55" spans="2:15" x14ac:dyDescent="0.3">
      <c r="B55" t="s">
        <v>388</v>
      </c>
      <c r="C55"/>
      <c r="D55" s="43">
        <v>216000</v>
      </c>
      <c r="G55" t="s">
        <v>389</v>
      </c>
      <c r="H55" t="s">
        <v>39</v>
      </c>
      <c r="I55" t="s">
        <v>181</v>
      </c>
      <c r="J55" t="s">
        <v>49</v>
      </c>
      <c r="L55" t="s">
        <v>344</v>
      </c>
      <c r="M55" t="s">
        <v>188</v>
      </c>
    </row>
    <row r="56" spans="2:15" x14ac:dyDescent="0.3">
      <c r="B56" t="s">
        <v>557</v>
      </c>
      <c r="C56"/>
      <c r="D56" s="43">
        <v>500000</v>
      </c>
      <c r="E56">
        <v>25</v>
      </c>
      <c r="F56">
        <v>2</v>
      </c>
      <c r="G56" t="s">
        <v>558</v>
      </c>
      <c r="H56" t="s">
        <v>39</v>
      </c>
      <c r="I56" t="s">
        <v>184</v>
      </c>
      <c r="J56" t="s">
        <v>49</v>
      </c>
    </row>
    <row r="57" spans="2:15" x14ac:dyDescent="0.3">
      <c r="B57" t="s">
        <v>477</v>
      </c>
      <c r="C57"/>
      <c r="D57" s="43">
        <v>263800</v>
      </c>
      <c r="E57">
        <v>25</v>
      </c>
      <c r="F57">
        <v>4</v>
      </c>
      <c r="G57" t="s">
        <v>478</v>
      </c>
      <c r="H57" t="s">
        <v>39</v>
      </c>
      <c r="I57" t="s">
        <v>175</v>
      </c>
      <c r="J57" t="s">
        <v>49</v>
      </c>
      <c r="L57" t="s">
        <v>360</v>
      </c>
      <c r="M57" t="s">
        <v>479</v>
      </c>
      <c r="O57" t="s">
        <v>72</v>
      </c>
    </row>
    <row r="58" spans="2:15" x14ac:dyDescent="0.3">
      <c r="B58" t="s">
        <v>246</v>
      </c>
      <c r="C58"/>
      <c r="D58" s="43">
        <v>72000</v>
      </c>
      <c r="E58">
        <v>25</v>
      </c>
      <c r="F58">
        <v>13</v>
      </c>
      <c r="G58" t="s">
        <v>247</v>
      </c>
      <c r="H58" t="s">
        <v>39</v>
      </c>
      <c r="I58" t="s">
        <v>184</v>
      </c>
      <c r="J58" t="s">
        <v>40</v>
      </c>
      <c r="K58" t="s">
        <v>61</v>
      </c>
      <c r="L58" t="s">
        <v>178</v>
      </c>
      <c r="M58" t="s">
        <v>243</v>
      </c>
      <c r="O58" t="s">
        <v>634</v>
      </c>
    </row>
    <row r="59" spans="2:15" x14ac:dyDescent="0.3">
      <c r="B59" t="s">
        <v>322</v>
      </c>
      <c r="C59"/>
      <c r="D59" s="43">
        <v>88000</v>
      </c>
      <c r="E59">
        <v>25</v>
      </c>
      <c r="F59">
        <v>12.3</v>
      </c>
      <c r="G59" t="s">
        <v>323</v>
      </c>
      <c r="H59" t="s">
        <v>39</v>
      </c>
      <c r="I59" t="s">
        <v>181</v>
      </c>
      <c r="J59" t="s">
        <v>49</v>
      </c>
      <c r="K59" t="s">
        <v>41</v>
      </c>
      <c r="M59" t="s">
        <v>188</v>
      </c>
      <c r="O59" t="s">
        <v>211</v>
      </c>
    </row>
    <row r="60" spans="2:15" x14ac:dyDescent="0.3">
      <c r="B60" t="s">
        <v>567</v>
      </c>
      <c r="C60"/>
      <c r="D60" s="43">
        <v>1014000</v>
      </c>
      <c r="E60">
        <v>30</v>
      </c>
      <c r="F60">
        <v>1.5</v>
      </c>
      <c r="G60" t="s">
        <v>568</v>
      </c>
      <c r="H60" t="s">
        <v>39</v>
      </c>
      <c r="I60" t="s">
        <v>181</v>
      </c>
      <c r="J60" t="s">
        <v>49</v>
      </c>
      <c r="K60" t="s">
        <v>41</v>
      </c>
      <c r="M60" t="s">
        <v>436</v>
      </c>
    </row>
    <row r="61" spans="2:15" x14ac:dyDescent="0.3">
      <c r="B61" t="s">
        <v>373</v>
      </c>
      <c r="C61"/>
      <c r="D61" s="43">
        <v>100800</v>
      </c>
      <c r="E61">
        <v>25</v>
      </c>
      <c r="F61">
        <v>18</v>
      </c>
      <c r="G61" t="s">
        <v>374</v>
      </c>
      <c r="H61" t="s">
        <v>39</v>
      </c>
      <c r="I61" t="s">
        <v>184</v>
      </c>
      <c r="J61" t="s">
        <v>40</v>
      </c>
      <c r="K61" t="s">
        <v>41</v>
      </c>
      <c r="L61" t="s">
        <v>360</v>
      </c>
      <c r="M61" t="s">
        <v>363</v>
      </c>
      <c r="O61" t="s">
        <v>191</v>
      </c>
    </row>
    <row r="62" spans="2:15" x14ac:dyDescent="0.3">
      <c r="B62" t="s">
        <v>354</v>
      </c>
      <c r="C62"/>
      <c r="D62" s="43">
        <v>1771000</v>
      </c>
      <c r="E62">
        <v>25</v>
      </c>
      <c r="F62">
        <v>0.4</v>
      </c>
      <c r="G62" t="s">
        <v>355</v>
      </c>
      <c r="H62" t="s">
        <v>39</v>
      </c>
      <c r="I62" t="s">
        <v>181</v>
      </c>
      <c r="J62" t="s">
        <v>49</v>
      </c>
      <c r="K62" t="s">
        <v>118</v>
      </c>
      <c r="M62" t="s">
        <v>188</v>
      </c>
      <c r="O62" t="s">
        <v>635</v>
      </c>
    </row>
    <row r="63" spans="2:15" x14ac:dyDescent="0.3">
      <c r="B63" t="s">
        <v>548</v>
      </c>
      <c r="C63"/>
      <c r="D63" s="43">
        <v>9265000</v>
      </c>
      <c r="G63" t="s">
        <v>549</v>
      </c>
      <c r="H63" t="s">
        <v>39</v>
      </c>
      <c r="I63" t="s">
        <v>181</v>
      </c>
      <c r="J63" t="s">
        <v>49</v>
      </c>
      <c r="L63" t="s">
        <v>178</v>
      </c>
      <c r="M63" t="s">
        <v>188</v>
      </c>
    </row>
    <row r="64" spans="2:15" x14ac:dyDescent="0.3">
      <c r="B64" t="s">
        <v>333</v>
      </c>
      <c r="C64"/>
      <c r="D64" s="43">
        <v>1520000</v>
      </c>
      <c r="E64">
        <v>25</v>
      </c>
      <c r="F64">
        <v>0.7</v>
      </c>
      <c r="G64" t="s">
        <v>334</v>
      </c>
      <c r="H64" t="s">
        <v>39</v>
      </c>
      <c r="I64" t="s">
        <v>181</v>
      </c>
      <c r="J64" t="s">
        <v>40</v>
      </c>
      <c r="K64" t="s">
        <v>118</v>
      </c>
      <c r="M64" t="s">
        <v>188</v>
      </c>
    </row>
    <row r="65" spans="2:15" x14ac:dyDescent="0.3">
      <c r="B65" t="s">
        <v>552</v>
      </c>
      <c r="C65"/>
      <c r="D65" s="43">
        <v>1300000</v>
      </c>
      <c r="E65">
        <v>25</v>
      </c>
      <c r="F65">
        <v>1.4</v>
      </c>
      <c r="G65" t="s">
        <v>553</v>
      </c>
      <c r="H65" t="s">
        <v>39</v>
      </c>
      <c r="I65" t="s">
        <v>181</v>
      </c>
      <c r="J65" t="s">
        <v>49</v>
      </c>
      <c r="K65" t="s">
        <v>41</v>
      </c>
      <c r="L65" t="s">
        <v>178</v>
      </c>
      <c r="M65" t="s">
        <v>554</v>
      </c>
    </row>
    <row r="66" spans="2:15" x14ac:dyDescent="0.3">
      <c r="B66" t="s">
        <v>367</v>
      </c>
      <c r="C66"/>
      <c r="D66" s="43">
        <v>85000</v>
      </c>
      <c r="E66">
        <v>5</v>
      </c>
      <c r="F66">
        <v>2.5</v>
      </c>
      <c r="G66" t="s">
        <v>368</v>
      </c>
      <c r="H66" t="s">
        <v>39</v>
      </c>
      <c r="I66" t="s">
        <v>181</v>
      </c>
      <c r="J66" t="s">
        <v>49</v>
      </c>
      <c r="L66" t="s">
        <v>360</v>
      </c>
      <c r="M66" t="s">
        <v>363</v>
      </c>
      <c r="O66" t="s">
        <v>240</v>
      </c>
    </row>
    <row r="67" spans="2:15" x14ac:dyDescent="0.3">
      <c r="B67" t="s">
        <v>367</v>
      </c>
      <c r="C67" t="s">
        <v>314</v>
      </c>
      <c r="D67" s="43">
        <v>85000</v>
      </c>
      <c r="E67">
        <v>5</v>
      </c>
      <c r="F67">
        <v>2.5</v>
      </c>
      <c r="G67" t="s">
        <v>368</v>
      </c>
      <c r="H67" t="s">
        <v>39</v>
      </c>
      <c r="I67" t="s">
        <v>181</v>
      </c>
      <c r="J67" t="s">
        <v>49</v>
      </c>
      <c r="L67" t="s">
        <v>360</v>
      </c>
      <c r="M67" t="s">
        <v>363</v>
      </c>
      <c r="O67" t="s">
        <v>240</v>
      </c>
    </row>
    <row r="68" spans="2:15" x14ac:dyDescent="0.3">
      <c r="B68" t="s">
        <v>241</v>
      </c>
      <c r="C68"/>
      <c r="D68" s="43">
        <v>153700</v>
      </c>
      <c r="E68">
        <v>25</v>
      </c>
      <c r="F68">
        <v>15</v>
      </c>
      <c r="G68" t="s">
        <v>242</v>
      </c>
      <c r="H68" t="s">
        <v>39</v>
      </c>
      <c r="I68" t="s">
        <v>184</v>
      </c>
      <c r="J68" t="s">
        <v>40</v>
      </c>
      <c r="K68" t="s">
        <v>118</v>
      </c>
      <c r="L68" t="s">
        <v>178</v>
      </c>
      <c r="M68" t="s">
        <v>243</v>
      </c>
      <c r="O68" t="s">
        <v>632</v>
      </c>
    </row>
    <row r="69" spans="2:15" x14ac:dyDescent="0.3">
      <c r="B69" t="s">
        <v>493</v>
      </c>
      <c r="C69"/>
      <c r="D69" s="43">
        <v>4403000</v>
      </c>
      <c r="G69" t="s">
        <v>494</v>
      </c>
      <c r="H69" t="s">
        <v>39</v>
      </c>
      <c r="I69" t="s">
        <v>184</v>
      </c>
      <c r="J69" t="s">
        <v>49</v>
      </c>
      <c r="L69" t="s">
        <v>178</v>
      </c>
    </row>
    <row r="70" spans="2:15" x14ac:dyDescent="0.3">
      <c r="B70" t="s">
        <v>218</v>
      </c>
      <c r="C70"/>
      <c r="D70" s="43">
        <v>416000</v>
      </c>
      <c r="G70" t="s">
        <v>219</v>
      </c>
      <c r="H70" t="s">
        <v>39</v>
      </c>
      <c r="I70" t="s">
        <v>184</v>
      </c>
      <c r="J70" t="s">
        <v>49</v>
      </c>
      <c r="K70" t="s">
        <v>41</v>
      </c>
    </row>
    <row r="71" spans="2:15" x14ac:dyDescent="0.3">
      <c r="B71" t="s">
        <v>563</v>
      </c>
      <c r="C71"/>
      <c r="D71" s="43">
        <v>74400</v>
      </c>
      <c r="G71" t="s">
        <v>564</v>
      </c>
      <c r="H71" t="s">
        <v>39</v>
      </c>
      <c r="I71" t="s">
        <v>184</v>
      </c>
      <c r="J71" t="s">
        <v>40</v>
      </c>
      <c r="K71" t="s">
        <v>41</v>
      </c>
      <c r="O71" t="s">
        <v>191</v>
      </c>
    </row>
    <row r="72" spans="2:15" x14ac:dyDescent="0.3">
      <c r="B72" t="s">
        <v>590</v>
      </c>
      <c r="C72"/>
      <c r="D72" s="43">
        <v>128000</v>
      </c>
      <c r="E72">
        <v>25</v>
      </c>
      <c r="F72">
        <v>7</v>
      </c>
      <c r="G72" t="s">
        <v>591</v>
      </c>
      <c r="H72" t="s">
        <v>39</v>
      </c>
      <c r="I72" t="s">
        <v>184</v>
      </c>
      <c r="J72" t="s">
        <v>49</v>
      </c>
      <c r="L72" t="s">
        <v>589</v>
      </c>
      <c r="M72" t="s">
        <v>188</v>
      </c>
      <c r="O72" t="s">
        <v>592</v>
      </c>
    </row>
    <row r="73" spans="2:15" x14ac:dyDescent="0.3">
      <c r="B73" t="s">
        <v>565</v>
      </c>
      <c r="C73"/>
      <c r="D73" s="43">
        <v>3200000</v>
      </c>
      <c r="E73">
        <v>30</v>
      </c>
      <c r="F73">
        <v>0.4</v>
      </c>
      <c r="G73" t="s">
        <v>566</v>
      </c>
      <c r="H73" t="s">
        <v>39</v>
      </c>
      <c r="I73" t="s">
        <v>181</v>
      </c>
      <c r="J73" t="s">
        <v>49</v>
      </c>
      <c r="K73" t="s">
        <v>41</v>
      </c>
      <c r="M73" t="s">
        <v>436</v>
      </c>
    </row>
    <row r="74" spans="2:15" x14ac:dyDescent="0.3">
      <c r="B74" t="s">
        <v>559</v>
      </c>
      <c r="C74"/>
      <c r="D74" s="43">
        <v>4000000</v>
      </c>
      <c r="G74" t="s">
        <v>560</v>
      </c>
      <c r="H74" t="s">
        <v>39</v>
      </c>
      <c r="I74" t="s">
        <v>184</v>
      </c>
      <c r="J74" t="s">
        <v>40</v>
      </c>
      <c r="K74" t="s">
        <v>118</v>
      </c>
      <c r="L74" t="s">
        <v>178</v>
      </c>
    </row>
    <row r="75" spans="2:15" x14ac:dyDescent="0.3">
      <c r="B75" t="s">
        <v>569</v>
      </c>
      <c r="C75"/>
      <c r="D75" s="43">
        <v>700000</v>
      </c>
      <c r="G75" t="s">
        <v>570</v>
      </c>
      <c r="H75" t="s">
        <v>39</v>
      </c>
      <c r="I75" t="s">
        <v>181</v>
      </c>
      <c r="J75" t="s">
        <v>40</v>
      </c>
      <c r="K75" t="s">
        <v>118</v>
      </c>
      <c r="M75" t="s">
        <v>436</v>
      </c>
      <c r="O75" t="s">
        <v>121</v>
      </c>
    </row>
    <row r="76" spans="2:15" x14ac:dyDescent="0.3">
      <c r="B76" t="s">
        <v>308</v>
      </c>
      <c r="C76"/>
      <c r="D76" s="43">
        <v>384000</v>
      </c>
      <c r="E76">
        <v>25</v>
      </c>
      <c r="F76">
        <v>3.9</v>
      </c>
      <c r="G76" t="s">
        <v>309</v>
      </c>
      <c r="H76" t="s">
        <v>39</v>
      </c>
      <c r="I76" t="s">
        <v>184</v>
      </c>
      <c r="J76" t="s">
        <v>49</v>
      </c>
      <c r="K76" t="s">
        <v>41</v>
      </c>
      <c r="M76" t="s">
        <v>310</v>
      </c>
      <c r="O76" t="s">
        <v>208</v>
      </c>
    </row>
    <row r="77" spans="2:15" x14ac:dyDescent="0.3">
      <c r="B77" t="s">
        <v>308</v>
      </c>
      <c r="C77" t="s">
        <v>311</v>
      </c>
      <c r="D77" s="43">
        <v>384000</v>
      </c>
      <c r="E77">
        <v>25</v>
      </c>
      <c r="F77">
        <v>3.9</v>
      </c>
      <c r="G77" t="s">
        <v>309</v>
      </c>
      <c r="H77" t="s">
        <v>39</v>
      </c>
      <c r="I77" t="s">
        <v>184</v>
      </c>
      <c r="J77" t="s">
        <v>49</v>
      </c>
      <c r="K77" t="s">
        <v>41</v>
      </c>
      <c r="M77" t="s">
        <v>310</v>
      </c>
      <c r="O77" t="s">
        <v>208</v>
      </c>
    </row>
    <row r="78" spans="2:15" x14ac:dyDescent="0.3">
      <c r="B78" t="s">
        <v>256</v>
      </c>
      <c r="C78"/>
      <c r="D78" s="43">
        <v>176000</v>
      </c>
      <c r="G78" t="s">
        <v>257</v>
      </c>
      <c r="H78" t="s">
        <v>39</v>
      </c>
      <c r="I78" t="s">
        <v>184</v>
      </c>
      <c r="J78" t="s">
        <v>49</v>
      </c>
      <c r="K78" t="s">
        <v>118</v>
      </c>
      <c r="L78" t="s">
        <v>178</v>
      </c>
      <c r="M78" t="s">
        <v>243</v>
      </c>
      <c r="O78" t="s">
        <v>624</v>
      </c>
    </row>
    <row r="79" spans="2:15" x14ac:dyDescent="0.3">
      <c r="B79" t="s">
        <v>434</v>
      </c>
      <c r="C79"/>
      <c r="D79" s="43">
        <v>1272000</v>
      </c>
      <c r="E79">
        <v>25</v>
      </c>
      <c r="F79">
        <v>0.9</v>
      </c>
      <c r="G79" t="s">
        <v>435</v>
      </c>
      <c r="H79" t="s">
        <v>39</v>
      </c>
      <c r="I79" t="s">
        <v>184</v>
      </c>
      <c r="J79" t="s">
        <v>40</v>
      </c>
      <c r="K79" t="s">
        <v>118</v>
      </c>
      <c r="M79" t="s">
        <v>436</v>
      </c>
      <c r="O79" t="s">
        <v>191</v>
      </c>
    </row>
    <row r="80" spans="2:15" x14ac:dyDescent="0.3">
      <c r="B80" t="s">
        <v>397</v>
      </c>
      <c r="C80"/>
      <c r="D80" s="43">
        <v>288000</v>
      </c>
      <c r="G80" t="s">
        <v>398</v>
      </c>
      <c r="H80" t="s">
        <v>39</v>
      </c>
      <c r="I80" t="s">
        <v>184</v>
      </c>
      <c r="J80" t="s">
        <v>49</v>
      </c>
      <c r="K80" t="s">
        <v>41</v>
      </c>
      <c r="O80" t="s">
        <v>632</v>
      </c>
    </row>
    <row r="81" spans="2:15" x14ac:dyDescent="0.3">
      <c r="B81" t="s">
        <v>173</v>
      </c>
      <c r="C81"/>
      <c r="D81" s="43">
        <v>2852000</v>
      </c>
      <c r="E81">
        <v>25</v>
      </c>
      <c r="F81">
        <v>0.4</v>
      </c>
      <c r="G81" t="s">
        <v>174</v>
      </c>
      <c r="H81" t="s">
        <v>39</v>
      </c>
      <c r="I81" t="s">
        <v>175</v>
      </c>
      <c r="J81" t="s">
        <v>77</v>
      </c>
      <c r="K81" t="s">
        <v>41</v>
      </c>
      <c r="O81" t="s">
        <v>121</v>
      </c>
    </row>
    <row r="82" spans="2:15" x14ac:dyDescent="0.3">
      <c r="B82" t="s">
        <v>350</v>
      </c>
      <c r="C82"/>
      <c r="D82" s="43">
        <v>62400</v>
      </c>
      <c r="G82" t="s">
        <v>351</v>
      </c>
      <c r="I82" t="s">
        <v>184</v>
      </c>
      <c r="J82" t="s">
        <v>40</v>
      </c>
      <c r="K82" t="s">
        <v>118</v>
      </c>
      <c r="O82" t="s">
        <v>636</v>
      </c>
    </row>
    <row r="83" spans="2:15" x14ac:dyDescent="0.3">
      <c r="B83" t="s">
        <v>192</v>
      </c>
      <c r="C83"/>
      <c r="D83" s="43">
        <v>960000</v>
      </c>
      <c r="G83" t="s">
        <v>193</v>
      </c>
      <c r="I83" t="s">
        <v>184</v>
      </c>
      <c r="J83" t="s">
        <v>49</v>
      </c>
      <c r="K83" t="s">
        <v>135</v>
      </c>
      <c r="L83" t="s">
        <v>178</v>
      </c>
    </row>
    <row r="84" spans="2:15" x14ac:dyDescent="0.3">
      <c r="B84" t="s">
        <v>226</v>
      </c>
      <c r="C84"/>
      <c r="D84" s="43">
        <v>86400</v>
      </c>
      <c r="G84" t="s">
        <v>227</v>
      </c>
      <c r="I84" t="s">
        <v>175</v>
      </c>
      <c r="J84" t="s">
        <v>40</v>
      </c>
      <c r="K84" t="s">
        <v>118</v>
      </c>
      <c r="O84" t="s">
        <v>228</v>
      </c>
    </row>
    <row r="85" spans="2:15" x14ac:dyDescent="0.3">
      <c r="B85" t="s">
        <v>516</v>
      </c>
      <c r="C85"/>
      <c r="D85" s="43">
        <v>1008000</v>
      </c>
      <c r="G85" t="s">
        <v>517</v>
      </c>
      <c r="I85" t="s">
        <v>184</v>
      </c>
      <c r="J85" t="s">
        <v>49</v>
      </c>
      <c r="K85" t="s">
        <v>135</v>
      </c>
      <c r="L85" t="s">
        <v>178</v>
      </c>
    </row>
    <row r="86" spans="2:15" x14ac:dyDescent="0.3">
      <c r="B86" t="s">
        <v>298</v>
      </c>
      <c r="C86"/>
      <c r="D86" s="43">
        <v>11200</v>
      </c>
      <c r="G86" t="s">
        <v>299</v>
      </c>
      <c r="I86" t="s">
        <v>175</v>
      </c>
      <c r="J86" t="s">
        <v>49</v>
      </c>
      <c r="O86" t="s">
        <v>286</v>
      </c>
    </row>
    <row r="87" spans="2:15" x14ac:dyDescent="0.3">
      <c r="B87" t="s">
        <v>382</v>
      </c>
      <c r="C87"/>
      <c r="D87" s="43">
        <v>400000</v>
      </c>
      <c r="G87" t="s">
        <v>383</v>
      </c>
      <c r="I87" t="s">
        <v>184</v>
      </c>
      <c r="J87" t="s">
        <v>49</v>
      </c>
      <c r="O87" t="s">
        <v>281</v>
      </c>
    </row>
    <row r="88" spans="2:15" x14ac:dyDescent="0.3">
      <c r="B88" t="s">
        <v>401</v>
      </c>
      <c r="C88"/>
      <c r="D88" s="43">
        <v>287000</v>
      </c>
      <c r="G88" t="s">
        <v>402</v>
      </c>
      <c r="I88" t="s">
        <v>184</v>
      </c>
      <c r="J88" t="s">
        <v>49</v>
      </c>
    </row>
    <row r="89" spans="2:15" x14ac:dyDescent="0.3">
      <c r="B89" t="s">
        <v>384</v>
      </c>
      <c r="C89"/>
      <c r="D89" s="43">
        <v>300000</v>
      </c>
      <c r="G89" t="s">
        <v>385</v>
      </c>
      <c r="I89" t="s">
        <v>184</v>
      </c>
      <c r="J89" t="s">
        <v>49</v>
      </c>
      <c r="K89" t="s">
        <v>41</v>
      </c>
    </row>
    <row r="90" spans="2:15" x14ac:dyDescent="0.3">
      <c r="B90" t="s">
        <v>529</v>
      </c>
      <c r="C90"/>
      <c r="D90" s="43">
        <v>1040000</v>
      </c>
      <c r="G90" t="s">
        <v>530</v>
      </c>
      <c r="I90" t="s">
        <v>184</v>
      </c>
      <c r="J90" t="s">
        <v>49</v>
      </c>
      <c r="K90" t="s">
        <v>118</v>
      </c>
      <c r="L90" t="s">
        <v>178</v>
      </c>
      <c r="M90" t="s">
        <v>188</v>
      </c>
    </row>
    <row r="91" spans="2:15" x14ac:dyDescent="0.3">
      <c r="B91" t="s">
        <v>331</v>
      </c>
      <c r="C91"/>
      <c r="D91" s="43">
        <v>2989000</v>
      </c>
      <c r="E91">
        <v>25</v>
      </c>
      <c r="F91">
        <v>0.4</v>
      </c>
      <c r="G91" t="s">
        <v>332</v>
      </c>
      <c r="I91" t="s">
        <v>181</v>
      </c>
      <c r="J91" t="s">
        <v>49</v>
      </c>
      <c r="K91" t="s">
        <v>118</v>
      </c>
      <c r="M91" t="s">
        <v>188</v>
      </c>
    </row>
    <row r="92" spans="2:15" x14ac:dyDescent="0.3">
      <c r="B92" t="s">
        <v>346</v>
      </c>
      <c r="C92"/>
      <c r="D92" s="43">
        <v>4480000</v>
      </c>
      <c r="G92" t="s">
        <v>347</v>
      </c>
      <c r="I92" t="s">
        <v>181</v>
      </c>
      <c r="J92" t="s">
        <v>49</v>
      </c>
      <c r="K92" t="s">
        <v>118</v>
      </c>
      <c r="L92" t="s">
        <v>344</v>
      </c>
      <c r="M92" t="s">
        <v>188</v>
      </c>
    </row>
    <row r="93" spans="2:15" x14ac:dyDescent="0.3">
      <c r="B93" t="s">
        <v>455</v>
      </c>
      <c r="C93"/>
      <c r="D93" s="43"/>
      <c r="G93" t="s">
        <v>456</v>
      </c>
      <c r="I93" t="s">
        <v>181</v>
      </c>
      <c r="J93" t="s">
        <v>77</v>
      </c>
      <c r="O93" t="s">
        <v>217</v>
      </c>
    </row>
    <row r="94" spans="2:15" x14ac:dyDescent="0.3">
      <c r="B94" t="s">
        <v>253</v>
      </c>
      <c r="C94"/>
      <c r="D94" s="43">
        <v>70000</v>
      </c>
      <c r="E94">
        <v>25</v>
      </c>
      <c r="F94">
        <v>16.2</v>
      </c>
      <c r="G94" t="s">
        <v>254</v>
      </c>
      <c r="I94" t="s">
        <v>184</v>
      </c>
      <c r="J94" t="s">
        <v>40</v>
      </c>
      <c r="L94" t="s">
        <v>178</v>
      </c>
      <c r="M94" t="s">
        <v>243</v>
      </c>
      <c r="N94" t="s">
        <v>255</v>
      </c>
      <c r="O94" t="s">
        <v>624</v>
      </c>
    </row>
    <row r="95" spans="2:15" x14ac:dyDescent="0.3">
      <c r="B95" t="s">
        <v>214</v>
      </c>
      <c r="C95"/>
      <c r="D95" s="43">
        <v>128000</v>
      </c>
      <c r="E95">
        <v>29</v>
      </c>
      <c r="F95">
        <v>10</v>
      </c>
      <c r="G95" t="s">
        <v>215</v>
      </c>
      <c r="I95" t="s">
        <v>175</v>
      </c>
      <c r="J95" t="s">
        <v>49</v>
      </c>
      <c r="K95" t="s">
        <v>118</v>
      </c>
      <c r="L95" t="s">
        <v>216</v>
      </c>
      <c r="O95" t="s">
        <v>637</v>
      </c>
    </row>
    <row r="96" spans="2:15" x14ac:dyDescent="0.3">
      <c r="B96" t="s">
        <v>518</v>
      </c>
      <c r="C96"/>
      <c r="D96" s="43">
        <v>976000</v>
      </c>
      <c r="G96" t="s">
        <v>519</v>
      </c>
      <c r="I96" t="s">
        <v>184</v>
      </c>
      <c r="J96" t="s">
        <v>49</v>
      </c>
      <c r="K96" t="s">
        <v>135</v>
      </c>
      <c r="L96" t="s">
        <v>178</v>
      </c>
    </row>
    <row r="97" spans="2:15" x14ac:dyDescent="0.3">
      <c r="B97" t="s">
        <v>561</v>
      </c>
      <c r="C97"/>
      <c r="D97" s="43">
        <v>80000</v>
      </c>
      <c r="G97" t="s">
        <v>562</v>
      </c>
      <c r="I97" t="s">
        <v>184</v>
      </c>
      <c r="J97" t="s">
        <v>40</v>
      </c>
      <c r="K97" t="s">
        <v>41</v>
      </c>
      <c r="O97" t="s">
        <v>191</v>
      </c>
    </row>
    <row r="98" spans="2:15" x14ac:dyDescent="0.3">
      <c r="B98" t="s">
        <v>356</v>
      </c>
      <c r="C98"/>
      <c r="D98" s="43">
        <v>46919</v>
      </c>
      <c r="G98" t="s">
        <v>357</v>
      </c>
      <c r="I98" t="s">
        <v>181</v>
      </c>
      <c r="J98" t="s">
        <v>40</v>
      </c>
      <c r="O98" t="s">
        <v>270</v>
      </c>
    </row>
    <row r="99" spans="2:15" x14ac:dyDescent="0.3">
      <c r="B99" t="s">
        <v>533</v>
      </c>
      <c r="C99"/>
      <c r="D99" s="43">
        <v>10560</v>
      </c>
      <c r="G99" t="s">
        <v>534</v>
      </c>
      <c r="I99" t="s">
        <v>181</v>
      </c>
      <c r="J99" t="s">
        <v>40</v>
      </c>
      <c r="K99" t="s">
        <v>41</v>
      </c>
      <c r="L99" t="s">
        <v>178</v>
      </c>
      <c r="M99" t="s">
        <v>188</v>
      </c>
    </row>
    <row r="100" spans="2:15" x14ac:dyDescent="0.3">
      <c r="B100" t="s">
        <v>266</v>
      </c>
      <c r="C100"/>
      <c r="D100" s="43">
        <v>96000</v>
      </c>
      <c r="G100" t="s">
        <v>267</v>
      </c>
      <c r="I100" t="s">
        <v>175</v>
      </c>
      <c r="J100" t="s">
        <v>77</v>
      </c>
      <c r="O100" t="s">
        <v>638</v>
      </c>
    </row>
    <row r="101" spans="2:15" x14ac:dyDescent="0.3">
      <c r="B101" t="s">
        <v>601</v>
      </c>
      <c r="C101"/>
      <c r="D101" s="43">
        <v>12800000</v>
      </c>
      <c r="E101">
        <v>30</v>
      </c>
      <c r="F101">
        <v>0.1</v>
      </c>
      <c r="G101" t="s">
        <v>602</v>
      </c>
      <c r="I101" t="s">
        <v>184</v>
      </c>
      <c r="J101" t="s">
        <v>49</v>
      </c>
      <c r="K101" t="s">
        <v>61</v>
      </c>
      <c r="M101" t="s">
        <v>188</v>
      </c>
      <c r="N101" t="s">
        <v>423</v>
      </c>
      <c r="O101" t="s">
        <v>624</v>
      </c>
    </row>
    <row r="102" spans="2:15" x14ac:dyDescent="0.3">
      <c r="B102" t="s">
        <v>535</v>
      </c>
      <c r="C102"/>
      <c r="D102" s="43">
        <v>64000</v>
      </c>
      <c r="E102">
        <v>10</v>
      </c>
      <c r="F102">
        <v>9</v>
      </c>
      <c r="G102" t="s">
        <v>536</v>
      </c>
      <c r="I102" t="s">
        <v>181</v>
      </c>
      <c r="J102" t="s">
        <v>40</v>
      </c>
      <c r="K102" t="s">
        <v>41</v>
      </c>
      <c r="L102" t="s">
        <v>178</v>
      </c>
      <c r="M102" t="s">
        <v>436</v>
      </c>
      <c r="O102" t="s">
        <v>191</v>
      </c>
    </row>
    <row r="103" spans="2:15" x14ac:dyDescent="0.3">
      <c r="B103" t="s">
        <v>352</v>
      </c>
      <c r="C103"/>
      <c r="D103" s="43">
        <v>567000</v>
      </c>
      <c r="G103" t="s">
        <v>353</v>
      </c>
      <c r="I103" t="s">
        <v>184</v>
      </c>
      <c r="J103" t="s">
        <v>49</v>
      </c>
      <c r="K103" t="s">
        <v>118</v>
      </c>
      <c r="O103" t="s">
        <v>639</v>
      </c>
    </row>
    <row r="104" spans="2:15" x14ac:dyDescent="0.3">
      <c r="B104" t="s">
        <v>209</v>
      </c>
      <c r="C104"/>
      <c r="D104" s="43">
        <v>52000</v>
      </c>
      <c r="G104" t="s">
        <v>210</v>
      </c>
      <c r="I104" t="s">
        <v>184</v>
      </c>
      <c r="J104" t="s">
        <v>40</v>
      </c>
      <c r="K104" t="s">
        <v>118</v>
      </c>
      <c r="M104" t="s">
        <v>188</v>
      </c>
      <c r="O104" t="s">
        <v>211</v>
      </c>
    </row>
    <row r="105" spans="2:15" x14ac:dyDescent="0.3">
      <c r="B105" t="s">
        <v>480</v>
      </c>
      <c r="C105"/>
      <c r="D105" s="43">
        <v>20800000</v>
      </c>
      <c r="G105" t="s">
        <v>481</v>
      </c>
      <c r="I105" t="s">
        <v>184</v>
      </c>
      <c r="J105" t="s">
        <v>49</v>
      </c>
      <c r="L105" t="s">
        <v>178</v>
      </c>
    </row>
    <row r="106" spans="2:15" x14ac:dyDescent="0.3">
      <c r="B106" t="s">
        <v>284</v>
      </c>
      <c r="C106"/>
      <c r="D106" s="43">
        <v>3200000</v>
      </c>
      <c r="G106" t="s">
        <v>285</v>
      </c>
      <c r="I106" t="s">
        <v>175</v>
      </c>
      <c r="J106" t="s">
        <v>49</v>
      </c>
      <c r="L106" t="s">
        <v>178</v>
      </c>
      <c r="O106" t="s">
        <v>640</v>
      </c>
    </row>
    <row r="107" spans="2:15" x14ac:dyDescent="0.3">
      <c r="B107" t="s">
        <v>212</v>
      </c>
      <c r="C107"/>
      <c r="D107" s="43"/>
      <c r="G107" t="s">
        <v>213</v>
      </c>
      <c r="I107" t="s">
        <v>184</v>
      </c>
      <c r="J107" t="s">
        <v>40</v>
      </c>
      <c r="K107" t="s">
        <v>41</v>
      </c>
      <c r="M107" t="s">
        <v>188</v>
      </c>
    </row>
    <row r="108" spans="2:15" x14ac:dyDescent="0.3">
      <c r="B108" t="s">
        <v>508</v>
      </c>
      <c r="C108"/>
      <c r="D108" s="43">
        <v>41600</v>
      </c>
      <c r="G108" t="s">
        <v>509</v>
      </c>
      <c r="I108" t="s">
        <v>184</v>
      </c>
      <c r="J108" t="s">
        <v>49</v>
      </c>
      <c r="K108" t="s">
        <v>41</v>
      </c>
      <c r="L108" t="s">
        <v>216</v>
      </c>
      <c r="M108" t="s">
        <v>188</v>
      </c>
      <c r="O108" t="s">
        <v>273</v>
      </c>
    </row>
    <row r="109" spans="2:15" x14ac:dyDescent="0.3">
      <c r="B109" t="s">
        <v>274</v>
      </c>
      <c r="C109"/>
      <c r="D109" s="43">
        <v>352000</v>
      </c>
      <c r="G109" t="s">
        <v>275</v>
      </c>
      <c r="I109" t="s">
        <v>181</v>
      </c>
      <c r="J109" t="s">
        <v>49</v>
      </c>
    </row>
    <row r="110" spans="2:15" x14ac:dyDescent="0.3">
      <c r="B110" t="s">
        <v>229</v>
      </c>
      <c r="C110"/>
      <c r="D110" s="43">
        <v>6592000</v>
      </c>
      <c r="G110" t="s">
        <v>230</v>
      </c>
      <c r="I110" t="s">
        <v>175</v>
      </c>
      <c r="J110" t="s">
        <v>77</v>
      </c>
      <c r="L110" t="s">
        <v>178</v>
      </c>
      <c r="O110" t="s">
        <v>231</v>
      </c>
    </row>
    <row r="111" spans="2:15" x14ac:dyDescent="0.3">
      <c r="B111" t="s">
        <v>234</v>
      </c>
      <c r="C111"/>
      <c r="D111" s="43">
        <v>6670000</v>
      </c>
      <c r="G111" t="s">
        <v>235</v>
      </c>
      <c r="I111" t="s">
        <v>181</v>
      </c>
      <c r="J111" t="s">
        <v>49</v>
      </c>
      <c r="O111" t="s">
        <v>632</v>
      </c>
    </row>
    <row r="112" spans="2:15" x14ac:dyDescent="0.3">
      <c r="B112" t="s">
        <v>289</v>
      </c>
      <c r="C112"/>
      <c r="D112" s="43">
        <v>120000</v>
      </c>
      <c r="G112" t="s">
        <v>290</v>
      </c>
      <c r="I112" t="s">
        <v>181</v>
      </c>
      <c r="J112" t="s">
        <v>49</v>
      </c>
      <c r="K112" t="s">
        <v>41</v>
      </c>
      <c r="M112" t="s">
        <v>291</v>
      </c>
    </row>
    <row r="113" spans="2:15" x14ac:dyDescent="0.3">
      <c r="B113" t="s">
        <v>421</v>
      </c>
      <c r="C113"/>
      <c r="D113" s="43">
        <v>768000</v>
      </c>
      <c r="G113" t="s">
        <v>422</v>
      </c>
      <c r="I113" t="s">
        <v>181</v>
      </c>
      <c r="J113" t="s">
        <v>49</v>
      </c>
      <c r="K113" t="s">
        <v>118</v>
      </c>
      <c r="L113" t="s">
        <v>344</v>
      </c>
      <c r="N113" t="s">
        <v>423</v>
      </c>
    </row>
    <row r="114" spans="2:15" x14ac:dyDescent="0.3">
      <c r="B114" t="s">
        <v>442</v>
      </c>
      <c r="C114"/>
      <c r="D114" s="43">
        <v>2500000</v>
      </c>
      <c r="G114" t="s">
        <v>443</v>
      </c>
      <c r="I114" t="s">
        <v>184</v>
      </c>
      <c r="J114" t="s">
        <v>49</v>
      </c>
      <c r="N114" t="s">
        <v>423</v>
      </c>
      <c r="O114" t="s">
        <v>444</v>
      </c>
    </row>
    <row r="115" spans="2:15" x14ac:dyDescent="0.3">
      <c r="B115" t="s">
        <v>236</v>
      </c>
      <c r="C115"/>
      <c r="D115" s="43">
        <v>4530000</v>
      </c>
      <c r="G115" t="s">
        <v>237</v>
      </c>
      <c r="I115" t="s">
        <v>181</v>
      </c>
      <c r="J115" t="s">
        <v>49</v>
      </c>
      <c r="O115" t="s">
        <v>121</v>
      </c>
    </row>
    <row r="116" spans="2:15" x14ac:dyDescent="0.3">
      <c r="B116" t="s">
        <v>542</v>
      </c>
      <c r="C116"/>
      <c r="D116" s="43">
        <v>5400000</v>
      </c>
      <c r="E116">
        <v>25</v>
      </c>
      <c r="F116">
        <v>0.5</v>
      </c>
      <c r="G116" t="s">
        <v>543</v>
      </c>
      <c r="I116" t="s">
        <v>181</v>
      </c>
      <c r="J116" t="s">
        <v>40</v>
      </c>
      <c r="K116" t="s">
        <v>118</v>
      </c>
      <c r="L116" t="s">
        <v>178</v>
      </c>
      <c r="M116" t="s">
        <v>188</v>
      </c>
      <c r="O116" t="s">
        <v>240</v>
      </c>
    </row>
    <row r="117" spans="2:15" x14ac:dyDescent="0.3">
      <c r="B117" t="s">
        <v>544</v>
      </c>
      <c r="C117"/>
      <c r="D117" s="43">
        <v>4800000</v>
      </c>
      <c r="G117" t="s">
        <v>545</v>
      </c>
      <c r="I117" t="s">
        <v>181</v>
      </c>
      <c r="J117" t="s">
        <v>49</v>
      </c>
      <c r="K117" t="s">
        <v>118</v>
      </c>
      <c r="L117" t="s">
        <v>178</v>
      </c>
      <c r="M117" t="s">
        <v>188</v>
      </c>
    </row>
    <row r="118" spans="2:15" x14ac:dyDescent="0.3">
      <c r="B118" t="s">
        <v>407</v>
      </c>
      <c r="C118"/>
      <c r="D118" s="43">
        <v>8000000</v>
      </c>
      <c r="G118" t="s">
        <v>408</v>
      </c>
      <c r="I118" t="s">
        <v>184</v>
      </c>
      <c r="J118" t="s">
        <v>49</v>
      </c>
      <c r="K118" t="s">
        <v>118</v>
      </c>
      <c r="L118" t="s">
        <v>344</v>
      </c>
      <c r="N118" t="s">
        <v>250</v>
      </c>
      <c r="O118" t="s">
        <v>624</v>
      </c>
    </row>
    <row r="119" spans="2:15" x14ac:dyDescent="0.3">
      <c r="B119" t="s">
        <v>514</v>
      </c>
      <c r="C119"/>
      <c r="D119" s="43">
        <v>190000</v>
      </c>
      <c r="G119" t="s">
        <v>515</v>
      </c>
      <c r="I119" t="s">
        <v>184</v>
      </c>
      <c r="J119" t="s">
        <v>49</v>
      </c>
      <c r="K119" t="s">
        <v>135</v>
      </c>
      <c r="L119" t="s">
        <v>178</v>
      </c>
      <c r="O119" t="s">
        <v>624</v>
      </c>
    </row>
    <row r="120" spans="2:15" x14ac:dyDescent="0.3">
      <c r="B120" t="s">
        <v>258</v>
      </c>
      <c r="C120"/>
      <c r="D120" s="43">
        <v>100000</v>
      </c>
      <c r="G120" t="s">
        <v>259</v>
      </c>
      <c r="I120" t="s">
        <v>184</v>
      </c>
      <c r="J120" t="s">
        <v>49</v>
      </c>
      <c r="L120" t="s">
        <v>178</v>
      </c>
      <c r="M120" t="s">
        <v>243</v>
      </c>
      <c r="O120" t="s">
        <v>632</v>
      </c>
    </row>
    <row r="121" spans="2:15" x14ac:dyDescent="0.3">
      <c r="B121" t="s">
        <v>405</v>
      </c>
      <c r="C121"/>
      <c r="D121" s="43">
        <v>672000</v>
      </c>
      <c r="G121" t="s">
        <v>406</v>
      </c>
      <c r="I121" t="s">
        <v>184</v>
      </c>
      <c r="J121" t="s">
        <v>49</v>
      </c>
    </row>
    <row r="122" spans="2:15" x14ac:dyDescent="0.3">
      <c r="B122" t="s">
        <v>264</v>
      </c>
      <c r="C122"/>
      <c r="D122" s="43">
        <v>83000</v>
      </c>
      <c r="E122">
        <v>25</v>
      </c>
      <c r="F122">
        <v>13.1</v>
      </c>
      <c r="G122" t="s">
        <v>265</v>
      </c>
      <c r="I122" t="s">
        <v>175</v>
      </c>
      <c r="J122" t="s">
        <v>77</v>
      </c>
      <c r="M122" t="s">
        <v>207</v>
      </c>
      <c r="O122" t="s">
        <v>211</v>
      </c>
    </row>
    <row r="123" spans="2:15" x14ac:dyDescent="0.3">
      <c r="B123" t="s">
        <v>447</v>
      </c>
      <c r="C123"/>
      <c r="D123" s="43">
        <v>2000000</v>
      </c>
      <c r="G123" t="s">
        <v>448</v>
      </c>
      <c r="I123" t="s">
        <v>184</v>
      </c>
      <c r="J123" t="s">
        <v>49</v>
      </c>
      <c r="K123" t="s">
        <v>41</v>
      </c>
      <c r="O123" t="s">
        <v>281</v>
      </c>
    </row>
    <row r="124" spans="2:15" x14ac:dyDescent="0.3">
      <c r="B124" t="s">
        <v>520</v>
      </c>
      <c r="C124"/>
      <c r="D124" s="43">
        <v>400000</v>
      </c>
      <c r="G124" t="s">
        <v>521</v>
      </c>
      <c r="I124" t="s">
        <v>184</v>
      </c>
      <c r="J124" t="s">
        <v>40</v>
      </c>
      <c r="K124" t="s">
        <v>135</v>
      </c>
    </row>
    <row r="125" spans="2:15" x14ac:dyDescent="0.3">
      <c r="B125" t="s">
        <v>320</v>
      </c>
      <c r="C125"/>
      <c r="D125" s="43">
        <v>85000</v>
      </c>
      <c r="E125">
        <v>25</v>
      </c>
      <c r="F125">
        <v>18</v>
      </c>
      <c r="G125" t="s">
        <v>321</v>
      </c>
      <c r="I125" t="s">
        <v>181</v>
      </c>
      <c r="J125" t="s">
        <v>49</v>
      </c>
      <c r="O125" t="s">
        <v>208</v>
      </c>
    </row>
    <row r="126" spans="2:15" x14ac:dyDescent="0.3">
      <c r="B126" t="s">
        <v>324</v>
      </c>
      <c r="C126"/>
      <c r="D126" s="43">
        <v>67000</v>
      </c>
      <c r="G126" t="s">
        <v>325</v>
      </c>
      <c r="I126" t="s">
        <v>181</v>
      </c>
      <c r="J126" t="s">
        <v>49</v>
      </c>
      <c r="N126">
        <v>102</v>
      </c>
      <c r="O126" t="s">
        <v>208</v>
      </c>
    </row>
    <row r="127" spans="2:15" x14ac:dyDescent="0.3">
      <c r="B127" t="s">
        <v>371</v>
      </c>
      <c r="C127"/>
      <c r="D127" s="43">
        <v>119000</v>
      </c>
      <c r="G127" t="s">
        <v>372</v>
      </c>
      <c r="I127" t="s">
        <v>181</v>
      </c>
      <c r="J127" t="s">
        <v>40</v>
      </c>
      <c r="K127" t="s">
        <v>41</v>
      </c>
      <c r="L127" t="s">
        <v>360</v>
      </c>
      <c r="O127" t="s">
        <v>240</v>
      </c>
    </row>
    <row r="128" spans="2:15" x14ac:dyDescent="0.3">
      <c r="B128" t="s">
        <v>300</v>
      </c>
      <c r="C128"/>
      <c r="D128" s="43">
        <v>221000</v>
      </c>
      <c r="G128" t="s">
        <v>301</v>
      </c>
      <c r="I128" t="s">
        <v>184</v>
      </c>
      <c r="J128" t="s">
        <v>49</v>
      </c>
      <c r="K128" t="s">
        <v>41</v>
      </c>
      <c r="L128" t="s">
        <v>178</v>
      </c>
      <c r="M128" t="s">
        <v>188</v>
      </c>
      <c r="N128" t="s">
        <v>302</v>
      </c>
      <c r="O128" t="s">
        <v>72</v>
      </c>
    </row>
    <row r="129" spans="2:15" x14ac:dyDescent="0.3">
      <c r="B129" t="s">
        <v>475</v>
      </c>
      <c r="C129"/>
      <c r="D129" s="43">
        <v>9600000</v>
      </c>
      <c r="G129" t="s">
        <v>476</v>
      </c>
      <c r="I129" t="s">
        <v>175</v>
      </c>
      <c r="J129" t="s">
        <v>49</v>
      </c>
      <c r="L129" t="s">
        <v>360</v>
      </c>
      <c r="M129" t="s">
        <v>188</v>
      </c>
      <c r="O129" t="s">
        <v>72</v>
      </c>
    </row>
    <row r="130" spans="2:15" x14ac:dyDescent="0.3">
      <c r="B130" t="s">
        <v>276</v>
      </c>
      <c r="C130"/>
      <c r="D130" s="43">
        <v>416000</v>
      </c>
      <c r="G130" t="s">
        <v>277</v>
      </c>
      <c r="I130" t="s">
        <v>175</v>
      </c>
      <c r="J130" t="s">
        <v>49</v>
      </c>
      <c r="K130" t="s">
        <v>135</v>
      </c>
      <c r="L130" t="s">
        <v>178</v>
      </c>
    </row>
    <row r="131" spans="2:15" x14ac:dyDescent="0.3">
      <c r="B131" t="s">
        <v>430</v>
      </c>
      <c r="C131"/>
      <c r="D131" s="43">
        <v>36800000</v>
      </c>
      <c r="G131" t="s">
        <v>431</v>
      </c>
      <c r="I131" t="s">
        <v>184</v>
      </c>
      <c r="J131" t="s">
        <v>49</v>
      </c>
      <c r="K131" t="s">
        <v>118</v>
      </c>
      <c r="L131" t="s">
        <v>344</v>
      </c>
    </row>
    <row r="132" spans="2:15" x14ac:dyDescent="0.3">
      <c r="B132" t="s">
        <v>268</v>
      </c>
      <c r="C132"/>
      <c r="D132" s="43">
        <v>55800</v>
      </c>
      <c r="G132" t="s">
        <v>269</v>
      </c>
      <c r="I132" t="s">
        <v>184</v>
      </c>
      <c r="J132" t="s">
        <v>49</v>
      </c>
      <c r="K132" t="s">
        <v>61</v>
      </c>
      <c r="O132" t="s">
        <v>270</v>
      </c>
    </row>
    <row r="133" spans="2:15" x14ac:dyDescent="0.3">
      <c r="B133" t="s">
        <v>198</v>
      </c>
      <c r="C133"/>
      <c r="D133" s="43">
        <v>123200</v>
      </c>
      <c r="G133" t="s">
        <v>199</v>
      </c>
      <c r="I133" t="s">
        <v>175</v>
      </c>
      <c r="J133" t="s">
        <v>77</v>
      </c>
      <c r="K133" t="s">
        <v>41</v>
      </c>
      <c r="L133" t="s">
        <v>178</v>
      </c>
      <c r="N133">
        <v>102</v>
      </c>
      <c r="O133" t="s">
        <v>632</v>
      </c>
    </row>
    <row r="134" spans="2:15" x14ac:dyDescent="0.3">
      <c r="B134" t="s">
        <v>194</v>
      </c>
      <c r="C134"/>
      <c r="D134" s="43">
        <v>1056000</v>
      </c>
      <c r="G134" t="s">
        <v>195</v>
      </c>
      <c r="I134" t="s">
        <v>184</v>
      </c>
      <c r="J134" t="s">
        <v>49</v>
      </c>
      <c r="K134" t="s">
        <v>135</v>
      </c>
    </row>
    <row r="135" spans="2:15" x14ac:dyDescent="0.3">
      <c r="B135" t="s">
        <v>484</v>
      </c>
      <c r="C135"/>
      <c r="D135" s="43">
        <v>176000</v>
      </c>
      <c r="G135" t="s">
        <v>485</v>
      </c>
      <c r="I135" t="s">
        <v>181</v>
      </c>
      <c r="J135" t="s">
        <v>49</v>
      </c>
      <c r="L135" t="s">
        <v>178</v>
      </c>
      <c r="M135" t="s">
        <v>188</v>
      </c>
      <c r="N135" t="s">
        <v>250</v>
      </c>
    </row>
    <row r="136" spans="2:15" x14ac:dyDescent="0.3">
      <c r="B136" t="s">
        <v>244</v>
      </c>
      <c r="C136"/>
      <c r="D136" s="43">
        <v>10000</v>
      </c>
      <c r="G136" t="s">
        <v>245</v>
      </c>
      <c r="I136" t="s">
        <v>184</v>
      </c>
      <c r="J136" t="s">
        <v>49</v>
      </c>
      <c r="L136" t="s">
        <v>178</v>
      </c>
      <c r="M136" t="s">
        <v>243</v>
      </c>
      <c r="O136" t="s">
        <v>632</v>
      </c>
    </row>
    <row r="137" spans="2:15" x14ac:dyDescent="0.3">
      <c r="B137" t="s">
        <v>287</v>
      </c>
      <c r="C137"/>
      <c r="D137" s="43">
        <v>43200</v>
      </c>
      <c r="E137">
        <v>10</v>
      </c>
      <c r="F137">
        <v>10</v>
      </c>
      <c r="G137" t="s">
        <v>288</v>
      </c>
      <c r="I137" t="s">
        <v>181</v>
      </c>
      <c r="J137" t="s">
        <v>49</v>
      </c>
      <c r="N137" t="s">
        <v>280</v>
      </c>
      <c r="O137" t="s">
        <v>641</v>
      </c>
    </row>
    <row r="138" spans="2:15" x14ac:dyDescent="0.3">
      <c r="B138" t="s">
        <v>220</v>
      </c>
      <c r="C138"/>
      <c r="D138" s="43">
        <v>288000</v>
      </c>
      <c r="E138">
        <v>15</v>
      </c>
      <c r="F138">
        <v>2.2999999999999998</v>
      </c>
      <c r="G138" t="s">
        <v>221</v>
      </c>
      <c r="I138" t="s">
        <v>175</v>
      </c>
      <c r="J138" t="s">
        <v>77</v>
      </c>
      <c r="K138" t="s">
        <v>222</v>
      </c>
      <c r="M138" t="s">
        <v>223</v>
      </c>
      <c r="O138" t="s">
        <v>637</v>
      </c>
    </row>
    <row r="139" spans="2:15" x14ac:dyDescent="0.3">
      <c r="B139" t="s">
        <v>491</v>
      </c>
      <c r="C139"/>
      <c r="D139" s="43">
        <v>62000</v>
      </c>
      <c r="F139">
        <v>10</v>
      </c>
      <c r="G139" t="s">
        <v>492</v>
      </c>
      <c r="I139" t="s">
        <v>184</v>
      </c>
      <c r="J139" t="s">
        <v>40</v>
      </c>
      <c r="K139" t="s">
        <v>118</v>
      </c>
    </row>
    <row r="140" spans="2:15" x14ac:dyDescent="0.3">
      <c r="B140" t="s">
        <v>503</v>
      </c>
      <c r="C140"/>
      <c r="D140" s="43">
        <v>427000</v>
      </c>
      <c r="E140">
        <v>25</v>
      </c>
      <c r="F140">
        <v>1.7</v>
      </c>
      <c r="G140" t="s">
        <v>504</v>
      </c>
      <c r="I140" t="s">
        <v>184</v>
      </c>
      <c r="J140" t="s">
        <v>49</v>
      </c>
      <c r="M140" t="s">
        <v>188</v>
      </c>
      <c r="N140">
        <v>102</v>
      </c>
      <c r="O140" t="s">
        <v>191</v>
      </c>
    </row>
    <row r="141" spans="2:15" x14ac:dyDescent="0.3">
      <c r="B141" t="s">
        <v>337</v>
      </c>
      <c r="C141"/>
      <c r="D141" s="43">
        <v>130900</v>
      </c>
      <c r="G141" t="s">
        <v>338</v>
      </c>
      <c r="I141" t="s">
        <v>181</v>
      </c>
      <c r="J141" t="s">
        <v>49</v>
      </c>
      <c r="O141" t="s">
        <v>297</v>
      </c>
    </row>
    <row r="142" spans="2:15" x14ac:dyDescent="0.3">
      <c r="B142" t="s">
        <v>537</v>
      </c>
      <c r="C142"/>
      <c r="D142" s="43">
        <v>672000</v>
      </c>
      <c r="G142" t="s">
        <v>538</v>
      </c>
      <c r="I142" t="s">
        <v>175</v>
      </c>
      <c r="J142" t="s">
        <v>77</v>
      </c>
      <c r="L142" t="s">
        <v>178</v>
      </c>
      <c r="N142" t="s">
        <v>539</v>
      </c>
    </row>
    <row r="143" spans="2:15" x14ac:dyDescent="0.3">
      <c r="B143" t="s">
        <v>437</v>
      </c>
      <c r="C143"/>
      <c r="D143" s="43">
        <v>128000</v>
      </c>
      <c r="G143" t="s">
        <v>438</v>
      </c>
      <c r="I143" t="s">
        <v>184</v>
      </c>
      <c r="J143" t="s">
        <v>77</v>
      </c>
    </row>
    <row r="144" spans="2:15" x14ac:dyDescent="0.3">
      <c r="B144" t="s">
        <v>460</v>
      </c>
      <c r="C144"/>
      <c r="D144" s="43">
        <v>1200000</v>
      </c>
      <c r="G144" t="s">
        <v>461</v>
      </c>
      <c r="I144" t="s">
        <v>175</v>
      </c>
      <c r="J144" t="s">
        <v>77</v>
      </c>
      <c r="K144" t="s">
        <v>41</v>
      </c>
      <c r="L144" t="s">
        <v>178</v>
      </c>
      <c r="O144" t="s">
        <v>624</v>
      </c>
    </row>
    <row r="145" spans="2:15" x14ac:dyDescent="0.3">
      <c r="B145" t="s">
        <v>318</v>
      </c>
      <c r="C145"/>
      <c r="D145" s="43">
        <v>480000</v>
      </c>
      <c r="G145" t="s">
        <v>319</v>
      </c>
      <c r="I145" t="s">
        <v>184</v>
      </c>
      <c r="J145" t="s">
        <v>49</v>
      </c>
      <c r="L145" t="s">
        <v>178</v>
      </c>
      <c r="O145" t="s">
        <v>624</v>
      </c>
    </row>
    <row r="146" spans="2:15" x14ac:dyDescent="0.3">
      <c r="B146" t="s">
        <v>248</v>
      </c>
      <c r="C146"/>
      <c r="D146" s="43">
        <v>72000</v>
      </c>
      <c r="G146" t="s">
        <v>249</v>
      </c>
      <c r="I146" t="s">
        <v>184</v>
      </c>
      <c r="J146" t="s">
        <v>49</v>
      </c>
      <c r="K146" t="s">
        <v>61</v>
      </c>
      <c r="L146" t="s">
        <v>178</v>
      </c>
      <c r="M146" t="s">
        <v>243</v>
      </c>
      <c r="N146" t="s">
        <v>250</v>
      </c>
      <c r="O146" t="s">
        <v>632</v>
      </c>
    </row>
    <row r="147" spans="2:15" x14ac:dyDescent="0.3">
      <c r="B147" t="s">
        <v>482</v>
      </c>
      <c r="C147"/>
      <c r="D147" s="43">
        <v>160000</v>
      </c>
      <c r="E147">
        <v>28</v>
      </c>
      <c r="F147">
        <v>4</v>
      </c>
      <c r="G147" t="s">
        <v>483</v>
      </c>
      <c r="I147" t="s">
        <v>175</v>
      </c>
      <c r="J147" t="s">
        <v>49</v>
      </c>
      <c r="M147" t="s">
        <v>188</v>
      </c>
      <c r="N147" t="s">
        <v>423</v>
      </c>
      <c r="O147" t="s">
        <v>217</v>
      </c>
    </row>
    <row r="148" spans="2:15" x14ac:dyDescent="0.3">
      <c r="B148" t="s">
        <v>505</v>
      </c>
      <c r="C148"/>
      <c r="D148" s="43">
        <v>40341</v>
      </c>
      <c r="G148" t="s">
        <v>506</v>
      </c>
      <c r="I148" t="s">
        <v>184</v>
      </c>
      <c r="J148" t="s">
        <v>49</v>
      </c>
      <c r="K148" t="s">
        <v>41</v>
      </c>
      <c r="L148" t="s">
        <v>216</v>
      </c>
      <c r="M148" t="s">
        <v>507</v>
      </c>
      <c r="O148" t="s">
        <v>273</v>
      </c>
    </row>
    <row r="149" spans="2:15" x14ac:dyDescent="0.3">
      <c r="B149" t="s">
        <v>411</v>
      </c>
      <c r="C149"/>
      <c r="D149" s="43">
        <v>376000</v>
      </c>
      <c r="G149" t="s">
        <v>412</v>
      </c>
      <c r="I149" t="s">
        <v>184</v>
      </c>
      <c r="J149" t="s">
        <v>77</v>
      </c>
      <c r="O149" t="s">
        <v>270</v>
      </c>
    </row>
    <row r="150" spans="2:15" x14ac:dyDescent="0.3">
      <c r="B150" t="s">
        <v>606</v>
      </c>
      <c r="C150"/>
      <c r="D150" s="43">
        <v>448000</v>
      </c>
      <c r="G150" t="s">
        <v>607</v>
      </c>
      <c r="I150" t="s">
        <v>175</v>
      </c>
      <c r="J150" t="s">
        <v>77</v>
      </c>
      <c r="K150" t="s">
        <v>41</v>
      </c>
      <c r="L150" t="s">
        <v>178</v>
      </c>
      <c r="M150" t="s">
        <v>188</v>
      </c>
    </row>
    <row r="151" spans="2:15" x14ac:dyDescent="0.3">
      <c r="B151" t="s">
        <v>329</v>
      </c>
      <c r="C151"/>
      <c r="D151" s="43">
        <v>115600</v>
      </c>
      <c r="F151">
        <v>9</v>
      </c>
      <c r="G151" t="s">
        <v>330</v>
      </c>
      <c r="I151" t="s">
        <v>184</v>
      </c>
      <c r="J151" t="s">
        <v>49</v>
      </c>
      <c r="M151" t="s">
        <v>188</v>
      </c>
      <c r="N151">
        <v>102</v>
      </c>
    </row>
    <row r="152" spans="2:15" x14ac:dyDescent="0.3">
      <c r="B152" t="s">
        <v>186</v>
      </c>
      <c r="C152"/>
      <c r="D152" s="43">
        <v>1488000</v>
      </c>
      <c r="G152" t="s">
        <v>187</v>
      </c>
      <c r="I152" t="s">
        <v>184</v>
      </c>
      <c r="J152" t="s">
        <v>49</v>
      </c>
      <c r="L152" t="s">
        <v>178</v>
      </c>
      <c r="M152" t="s">
        <v>188</v>
      </c>
      <c r="N152">
        <v>102</v>
      </c>
    </row>
    <row r="153" spans="2:15" x14ac:dyDescent="0.3">
      <c r="B153" t="s">
        <v>459</v>
      </c>
      <c r="C153"/>
      <c r="D153" s="43">
        <v>192000</v>
      </c>
      <c r="G153" t="s">
        <v>625</v>
      </c>
      <c r="I153" t="s">
        <v>175</v>
      </c>
      <c r="J153" t="s">
        <v>77</v>
      </c>
      <c r="K153" t="s">
        <v>222</v>
      </c>
      <c r="O153" t="s">
        <v>624</v>
      </c>
    </row>
    <row r="154" spans="2:15" x14ac:dyDescent="0.3">
      <c r="B154" t="s">
        <v>495</v>
      </c>
      <c r="C154"/>
      <c r="D154" s="43">
        <v>320000</v>
      </c>
      <c r="G154" t="s">
        <v>496</v>
      </c>
      <c r="I154" t="s">
        <v>181</v>
      </c>
      <c r="J154" t="s">
        <v>40</v>
      </c>
      <c r="K154" t="s">
        <v>222</v>
      </c>
      <c r="L154" t="s">
        <v>178</v>
      </c>
    </row>
    <row r="155" spans="2:15" x14ac:dyDescent="0.3">
      <c r="B155" t="s">
        <v>232</v>
      </c>
      <c r="C155"/>
      <c r="D155" s="43">
        <v>608000</v>
      </c>
      <c r="E155">
        <v>25</v>
      </c>
      <c r="F155">
        <v>3</v>
      </c>
      <c r="G155" t="s">
        <v>233</v>
      </c>
      <c r="I155" t="s">
        <v>175</v>
      </c>
      <c r="J155" t="s">
        <v>49</v>
      </c>
      <c r="K155" t="s">
        <v>41</v>
      </c>
      <c r="L155" t="s">
        <v>178</v>
      </c>
      <c r="O155" t="s">
        <v>624</v>
      </c>
    </row>
    <row r="156" spans="2:15" x14ac:dyDescent="0.3">
      <c r="B156" t="s">
        <v>451</v>
      </c>
      <c r="C156"/>
      <c r="D156" s="43">
        <v>1488000</v>
      </c>
      <c r="G156" t="s">
        <v>452</v>
      </c>
      <c r="I156" t="s">
        <v>181</v>
      </c>
      <c r="J156" t="s">
        <v>49</v>
      </c>
      <c r="K156" t="s">
        <v>135</v>
      </c>
      <c r="L156" t="s">
        <v>344</v>
      </c>
      <c r="N156" t="s">
        <v>423</v>
      </c>
      <c r="O156" t="s">
        <v>228</v>
      </c>
    </row>
    <row r="157" spans="2:15" x14ac:dyDescent="0.3">
      <c r="B157" t="s">
        <v>531</v>
      </c>
      <c r="C157"/>
      <c r="D157" s="43">
        <v>34393</v>
      </c>
      <c r="G157" t="s">
        <v>532</v>
      </c>
      <c r="I157" t="s">
        <v>181</v>
      </c>
      <c r="J157" t="s">
        <v>40</v>
      </c>
      <c r="K157" t="s">
        <v>41</v>
      </c>
      <c r="L157" t="s">
        <v>178</v>
      </c>
      <c r="M157" t="s">
        <v>188</v>
      </c>
    </row>
    <row r="158" spans="2:15" x14ac:dyDescent="0.3">
      <c r="B158" t="s">
        <v>417</v>
      </c>
      <c r="C158"/>
      <c r="D158" s="43">
        <v>2080000</v>
      </c>
      <c r="G158" t="s">
        <v>418</v>
      </c>
      <c r="I158" t="s">
        <v>184</v>
      </c>
      <c r="J158" t="s">
        <v>49</v>
      </c>
      <c r="K158" t="s">
        <v>135</v>
      </c>
    </row>
    <row r="159" spans="2:15" x14ac:dyDescent="0.3">
      <c r="B159" t="s">
        <v>386</v>
      </c>
      <c r="C159"/>
      <c r="D159" s="43">
        <v>104900</v>
      </c>
      <c r="G159" t="s">
        <v>387</v>
      </c>
      <c r="I159" t="s">
        <v>181</v>
      </c>
      <c r="J159" t="s">
        <v>49</v>
      </c>
      <c r="O159" t="s">
        <v>208</v>
      </c>
    </row>
    <row r="160" spans="2:15" x14ac:dyDescent="0.3">
      <c r="B160" t="s">
        <v>358</v>
      </c>
      <c r="C160"/>
      <c r="D160" s="43">
        <v>630000</v>
      </c>
      <c r="E160">
        <v>25</v>
      </c>
      <c r="F160">
        <v>1.7</v>
      </c>
      <c r="G160" t="s">
        <v>359</v>
      </c>
      <c r="I160" t="s">
        <v>181</v>
      </c>
      <c r="J160" t="s">
        <v>40</v>
      </c>
      <c r="K160" t="s">
        <v>118</v>
      </c>
      <c r="L160" t="s">
        <v>360</v>
      </c>
      <c r="N160" t="s">
        <v>302</v>
      </c>
      <c r="O160" t="s">
        <v>240</v>
      </c>
    </row>
    <row r="161" spans="2:15" x14ac:dyDescent="0.3">
      <c r="B161" t="s">
        <v>445</v>
      </c>
      <c r="C161"/>
      <c r="D161" s="43">
        <v>22400</v>
      </c>
      <c r="G161" t="s">
        <v>446</v>
      </c>
      <c r="I161" t="s">
        <v>184</v>
      </c>
      <c r="J161" t="s">
        <v>49</v>
      </c>
    </row>
    <row r="162" spans="2:15" x14ac:dyDescent="0.3">
      <c r="B162" t="s">
        <v>486</v>
      </c>
      <c r="C162"/>
      <c r="D162" s="43">
        <v>216000</v>
      </c>
      <c r="G162" t="s">
        <v>487</v>
      </c>
      <c r="I162" t="s">
        <v>184</v>
      </c>
      <c r="J162" t="s">
        <v>77</v>
      </c>
      <c r="K162" t="s">
        <v>41</v>
      </c>
      <c r="L162" t="s">
        <v>178</v>
      </c>
      <c r="N162" t="s">
        <v>488</v>
      </c>
    </row>
    <row r="163" spans="2:15" x14ac:dyDescent="0.3">
      <c r="B163" t="s">
        <v>524</v>
      </c>
      <c r="C163"/>
      <c r="D163" s="43">
        <v>44100</v>
      </c>
      <c r="G163" t="s">
        <v>525</v>
      </c>
      <c r="I163" t="s">
        <v>184</v>
      </c>
      <c r="J163" t="s">
        <v>49</v>
      </c>
      <c r="O163" t="s">
        <v>72</v>
      </c>
    </row>
    <row r="164" spans="2:15" x14ac:dyDescent="0.3">
      <c r="B164" t="s">
        <v>608</v>
      </c>
      <c r="C164"/>
      <c r="D164" s="43">
        <v>672000</v>
      </c>
      <c r="G164" t="s">
        <v>609</v>
      </c>
      <c r="I164" t="s">
        <v>184</v>
      </c>
      <c r="J164" t="s">
        <v>49</v>
      </c>
      <c r="K164" t="s">
        <v>118</v>
      </c>
      <c r="O164" t="s">
        <v>624</v>
      </c>
    </row>
    <row r="165" spans="2:15" x14ac:dyDescent="0.3">
      <c r="B165" t="s">
        <v>555</v>
      </c>
      <c r="C165"/>
      <c r="D165" s="43">
        <v>1520000</v>
      </c>
      <c r="G165" t="s">
        <v>556</v>
      </c>
      <c r="I165" t="s">
        <v>181</v>
      </c>
      <c r="J165" t="s">
        <v>49</v>
      </c>
      <c r="L165" t="s">
        <v>178</v>
      </c>
      <c r="M165" t="s">
        <v>188</v>
      </c>
      <c r="N165" t="s">
        <v>423</v>
      </c>
    </row>
    <row r="166" spans="2:15" x14ac:dyDescent="0.3">
      <c r="B166" t="s">
        <v>579</v>
      </c>
      <c r="C166"/>
      <c r="D166" s="43">
        <v>1123000</v>
      </c>
      <c r="G166" t="s">
        <v>580</v>
      </c>
      <c r="I166" t="s">
        <v>181</v>
      </c>
      <c r="J166" t="s">
        <v>49</v>
      </c>
      <c r="L166" t="s">
        <v>178</v>
      </c>
      <c r="M166" t="s">
        <v>188</v>
      </c>
      <c r="N166" t="s">
        <v>581</v>
      </c>
      <c r="O166" t="s">
        <v>582</v>
      </c>
    </row>
    <row r="167" spans="2:15" x14ac:dyDescent="0.3">
      <c r="B167" t="s">
        <v>315</v>
      </c>
      <c r="C167"/>
      <c r="D167" s="43">
        <v>300000</v>
      </c>
      <c r="E167">
        <v>25</v>
      </c>
      <c r="F167">
        <v>3.8</v>
      </c>
      <c r="G167" t="s">
        <v>316</v>
      </c>
      <c r="I167" t="s">
        <v>184</v>
      </c>
      <c r="J167" t="s">
        <v>49</v>
      </c>
      <c r="M167" t="s">
        <v>188</v>
      </c>
      <c r="O167" t="s">
        <v>317</v>
      </c>
    </row>
    <row r="168" spans="2:15" x14ac:dyDescent="0.3">
      <c r="B168" t="s">
        <v>413</v>
      </c>
      <c r="C168"/>
      <c r="D168" s="43">
        <v>18300</v>
      </c>
      <c r="F168">
        <v>8</v>
      </c>
      <c r="G168" t="s">
        <v>414</v>
      </c>
      <c r="I168" t="s">
        <v>184</v>
      </c>
      <c r="J168" t="s">
        <v>49</v>
      </c>
      <c r="N168" t="s">
        <v>381</v>
      </c>
      <c r="O168" t="s">
        <v>624</v>
      </c>
    </row>
    <row r="169" spans="2:15" x14ac:dyDescent="0.3">
      <c r="B169" t="s">
        <v>575</v>
      </c>
      <c r="C169"/>
      <c r="D169" s="43">
        <v>1312000</v>
      </c>
      <c r="G169" t="s">
        <v>576</v>
      </c>
      <c r="I169" t="s">
        <v>181</v>
      </c>
      <c r="J169" t="s">
        <v>40</v>
      </c>
      <c r="K169" t="s">
        <v>118</v>
      </c>
      <c r="M169" t="s">
        <v>436</v>
      </c>
      <c r="N169" t="s">
        <v>423</v>
      </c>
    </row>
    <row r="170" spans="2:15" x14ac:dyDescent="0.3">
      <c r="B170" t="s">
        <v>179</v>
      </c>
      <c r="C170"/>
      <c r="D170" s="43">
        <v>16200000</v>
      </c>
      <c r="G170" t="s">
        <v>180</v>
      </c>
      <c r="I170" t="s">
        <v>181</v>
      </c>
      <c r="J170" t="s">
        <v>49</v>
      </c>
      <c r="K170" t="s">
        <v>61</v>
      </c>
      <c r="L170" t="s">
        <v>178</v>
      </c>
      <c r="O170" t="s">
        <v>642</v>
      </c>
    </row>
    <row r="171" spans="2:15" x14ac:dyDescent="0.3">
      <c r="B171" t="s">
        <v>468</v>
      </c>
      <c r="C171"/>
      <c r="D171" s="43">
        <v>16000</v>
      </c>
      <c r="G171" t="s">
        <v>469</v>
      </c>
      <c r="I171" t="s">
        <v>184</v>
      </c>
      <c r="J171" t="s">
        <v>49</v>
      </c>
      <c r="K171" t="s">
        <v>222</v>
      </c>
      <c r="O171" t="s">
        <v>208</v>
      </c>
    </row>
    <row r="172" spans="2:15" x14ac:dyDescent="0.3">
      <c r="B172" t="s">
        <v>522</v>
      </c>
      <c r="C172"/>
      <c r="D172" s="43">
        <v>500000</v>
      </c>
      <c r="G172" t="s">
        <v>523</v>
      </c>
      <c r="I172" t="s">
        <v>184</v>
      </c>
      <c r="J172" t="s">
        <v>40</v>
      </c>
      <c r="K172" t="s">
        <v>135</v>
      </c>
    </row>
    <row r="173" spans="2:15" x14ac:dyDescent="0.3">
      <c r="B173" t="s">
        <v>489</v>
      </c>
      <c r="C173"/>
      <c r="D173" s="43">
        <v>12800</v>
      </c>
      <c r="G173" t="s">
        <v>490</v>
      </c>
      <c r="I173" t="s">
        <v>175</v>
      </c>
      <c r="J173" t="s">
        <v>49</v>
      </c>
      <c r="K173" t="s">
        <v>41</v>
      </c>
      <c r="L173" t="s">
        <v>216</v>
      </c>
      <c r="M173" t="s">
        <v>188</v>
      </c>
    </row>
    <row r="174" spans="2:15" x14ac:dyDescent="0.3">
      <c r="B174" t="s">
        <v>426</v>
      </c>
      <c r="C174"/>
      <c r="D174" s="43">
        <v>21600</v>
      </c>
      <c r="G174" t="s">
        <v>427</v>
      </c>
      <c r="I174" t="s">
        <v>175</v>
      </c>
      <c r="J174" t="s">
        <v>49</v>
      </c>
      <c r="K174" t="s">
        <v>41</v>
      </c>
      <c r="L174" t="s">
        <v>216</v>
      </c>
    </row>
    <row r="175" spans="2:15" x14ac:dyDescent="0.3">
      <c r="B175" t="s">
        <v>303</v>
      </c>
      <c r="C175"/>
      <c r="D175" s="43">
        <v>160000</v>
      </c>
      <c r="G175" t="s">
        <v>304</v>
      </c>
      <c r="I175" t="s">
        <v>184</v>
      </c>
      <c r="J175" t="s">
        <v>49</v>
      </c>
      <c r="M175" t="s">
        <v>188</v>
      </c>
      <c r="N175" t="s">
        <v>280</v>
      </c>
      <c r="O175" t="s">
        <v>273</v>
      </c>
    </row>
    <row r="176" spans="2:15" x14ac:dyDescent="0.3">
      <c r="B176" t="s">
        <v>403</v>
      </c>
      <c r="C176"/>
      <c r="D176" s="43">
        <v>672000</v>
      </c>
      <c r="G176" t="s">
        <v>404</v>
      </c>
      <c r="I176" t="s">
        <v>184</v>
      </c>
      <c r="J176" t="s">
        <v>49</v>
      </c>
    </row>
    <row r="177" spans="2:15" x14ac:dyDescent="0.3">
      <c r="B177" t="s">
        <v>577</v>
      </c>
      <c r="C177"/>
      <c r="D177" s="43">
        <v>1280000</v>
      </c>
      <c r="G177" t="s">
        <v>578</v>
      </c>
      <c r="I177" t="s">
        <v>181</v>
      </c>
      <c r="J177" t="s">
        <v>40</v>
      </c>
      <c r="K177" t="s">
        <v>118</v>
      </c>
      <c r="M177" t="s">
        <v>188</v>
      </c>
    </row>
    <row r="178" spans="2:15" x14ac:dyDescent="0.3">
      <c r="B178" t="s">
        <v>464</v>
      </c>
      <c r="C178"/>
      <c r="D178" s="43">
        <v>704000</v>
      </c>
      <c r="G178" t="s">
        <v>465</v>
      </c>
      <c r="I178" t="s">
        <v>181</v>
      </c>
      <c r="J178" t="s">
        <v>49</v>
      </c>
      <c r="K178" t="s">
        <v>135</v>
      </c>
      <c r="L178" t="s">
        <v>360</v>
      </c>
      <c r="O178" t="s">
        <v>286</v>
      </c>
    </row>
    <row r="179" spans="2:15" x14ac:dyDescent="0.3">
      <c r="B179" t="s">
        <v>176</v>
      </c>
      <c r="C179"/>
      <c r="D179" s="43">
        <v>105000</v>
      </c>
      <c r="G179" t="s">
        <v>177</v>
      </c>
      <c r="I179" t="s">
        <v>175</v>
      </c>
      <c r="J179" t="s">
        <v>49</v>
      </c>
      <c r="K179" t="s">
        <v>135</v>
      </c>
      <c r="L179" t="s">
        <v>178</v>
      </c>
    </row>
    <row r="180" spans="2:15" x14ac:dyDescent="0.3">
      <c r="B180" t="s">
        <v>278</v>
      </c>
      <c r="C180"/>
      <c r="D180" s="43">
        <v>4000000</v>
      </c>
      <c r="G180" t="s">
        <v>279</v>
      </c>
      <c r="I180" t="s">
        <v>181</v>
      </c>
      <c r="J180" t="s">
        <v>40</v>
      </c>
      <c r="K180" t="s">
        <v>61</v>
      </c>
      <c r="M180" t="s">
        <v>188</v>
      </c>
      <c r="N180" t="s">
        <v>280</v>
      </c>
      <c r="O180" t="s">
        <v>281</v>
      </c>
    </row>
    <row r="181" spans="2:15" x14ac:dyDescent="0.3">
      <c r="B181" t="s">
        <v>189</v>
      </c>
      <c r="C181"/>
      <c r="D181" s="43">
        <v>35200</v>
      </c>
      <c r="G181" t="s">
        <v>190</v>
      </c>
      <c r="I181" t="s">
        <v>184</v>
      </c>
      <c r="J181" t="s">
        <v>40</v>
      </c>
      <c r="O181" t="s">
        <v>191</v>
      </c>
    </row>
    <row r="182" spans="2:15" x14ac:dyDescent="0.3">
      <c r="B182" t="s">
        <v>224</v>
      </c>
      <c r="C182"/>
      <c r="D182" s="43">
        <v>448000</v>
      </c>
      <c r="G182" t="s">
        <v>225</v>
      </c>
      <c r="I182" t="s">
        <v>184</v>
      </c>
      <c r="J182" t="s">
        <v>49</v>
      </c>
      <c r="K182" t="s">
        <v>41</v>
      </c>
      <c r="O182" t="s">
        <v>632</v>
      </c>
    </row>
    <row r="183" spans="2:15" x14ac:dyDescent="0.3">
      <c r="B183" t="s">
        <v>202</v>
      </c>
      <c r="C183"/>
      <c r="D183" s="43">
        <v>150000</v>
      </c>
      <c r="G183" t="s">
        <v>203</v>
      </c>
      <c r="I183" t="s">
        <v>175</v>
      </c>
      <c r="J183" t="s">
        <v>77</v>
      </c>
      <c r="L183" t="s">
        <v>178</v>
      </c>
      <c r="O183" t="s">
        <v>643</v>
      </c>
    </row>
    <row r="184" spans="2:15" x14ac:dyDescent="0.3">
      <c r="B184" t="s">
        <v>424</v>
      </c>
      <c r="C184"/>
      <c r="D184" s="43">
        <v>1312000</v>
      </c>
      <c r="G184" t="s">
        <v>425</v>
      </c>
      <c r="I184" t="s">
        <v>181</v>
      </c>
      <c r="J184" t="s">
        <v>49</v>
      </c>
      <c r="K184" t="s">
        <v>135</v>
      </c>
      <c r="L184" t="s">
        <v>344</v>
      </c>
    </row>
    <row r="185" spans="2:15" x14ac:dyDescent="0.3">
      <c r="B185" t="s">
        <v>260</v>
      </c>
      <c r="C185"/>
      <c r="D185" s="43">
        <v>104000</v>
      </c>
      <c r="G185" t="s">
        <v>261</v>
      </c>
      <c r="I185" t="s">
        <v>175</v>
      </c>
      <c r="J185" t="s">
        <v>49</v>
      </c>
      <c r="O185" t="s">
        <v>644</v>
      </c>
    </row>
    <row r="186" spans="2:15" x14ac:dyDescent="0.3">
      <c r="B186" t="s">
        <v>449</v>
      </c>
      <c r="C186"/>
      <c r="D186" s="43">
        <v>640000</v>
      </c>
      <c r="G186" t="s">
        <v>450</v>
      </c>
      <c r="I186" t="s">
        <v>181</v>
      </c>
      <c r="J186" t="s">
        <v>49</v>
      </c>
    </row>
    <row r="187" spans="2:15" x14ac:dyDescent="0.3">
      <c r="B187" t="s">
        <v>593</v>
      </c>
      <c r="C187"/>
      <c r="D187" s="43">
        <v>6000000</v>
      </c>
      <c r="G187" t="s">
        <v>594</v>
      </c>
      <c r="I187" t="s">
        <v>175</v>
      </c>
      <c r="J187" t="s">
        <v>49</v>
      </c>
      <c r="K187" t="s">
        <v>61</v>
      </c>
      <c r="L187" t="s">
        <v>178</v>
      </c>
      <c r="O187" t="s">
        <v>270</v>
      </c>
    </row>
    <row r="188" spans="2:15" x14ac:dyDescent="0.3">
      <c r="B188" t="s">
        <v>457</v>
      </c>
      <c r="C188"/>
      <c r="D188" s="43">
        <v>800000</v>
      </c>
      <c r="G188" t="s">
        <v>458</v>
      </c>
      <c r="I188" t="s">
        <v>175</v>
      </c>
      <c r="J188" t="s">
        <v>77</v>
      </c>
      <c r="K188" t="s">
        <v>222</v>
      </c>
      <c r="O188" t="s">
        <v>632</v>
      </c>
    </row>
    <row r="189" spans="2:15" x14ac:dyDescent="0.3">
      <c r="B189" t="s">
        <v>415</v>
      </c>
      <c r="C189"/>
      <c r="D189" s="43">
        <v>2080000</v>
      </c>
      <c r="G189" t="s">
        <v>416</v>
      </c>
      <c r="I189" t="s">
        <v>184</v>
      </c>
      <c r="J189" t="s">
        <v>49</v>
      </c>
      <c r="K189" t="s">
        <v>135</v>
      </c>
    </row>
    <row r="190" spans="2:15" x14ac:dyDescent="0.3">
      <c r="B190" t="s">
        <v>292</v>
      </c>
      <c r="C190"/>
      <c r="D190" s="43">
        <v>120000</v>
      </c>
      <c r="G190" t="s">
        <v>293</v>
      </c>
      <c r="I190" t="s">
        <v>181</v>
      </c>
      <c r="J190" t="s">
        <v>49</v>
      </c>
      <c r="M190" t="s">
        <v>291</v>
      </c>
    </row>
    <row r="191" spans="2:15" x14ac:dyDescent="0.3">
      <c r="B191" t="s">
        <v>271</v>
      </c>
      <c r="C191"/>
      <c r="D191" s="43">
        <v>200000</v>
      </c>
      <c r="G191" t="s">
        <v>272</v>
      </c>
      <c r="I191" t="s">
        <v>181</v>
      </c>
      <c r="J191" t="s">
        <v>49</v>
      </c>
      <c r="K191" t="s">
        <v>61</v>
      </c>
      <c r="L191" t="s">
        <v>178</v>
      </c>
      <c r="M191" t="s">
        <v>188</v>
      </c>
      <c r="O191" t="s">
        <v>273</v>
      </c>
    </row>
    <row r="192" spans="2:15" x14ac:dyDescent="0.3">
      <c r="B192" t="s">
        <v>470</v>
      </c>
      <c r="C192"/>
      <c r="D192" s="43">
        <v>1000000</v>
      </c>
      <c r="G192" t="s">
        <v>471</v>
      </c>
      <c r="I192" t="s">
        <v>175</v>
      </c>
      <c r="J192" t="s">
        <v>49</v>
      </c>
      <c r="M192" t="s">
        <v>472</v>
      </c>
    </row>
    <row r="193" spans="2:15" x14ac:dyDescent="0.3">
      <c r="B193" t="s">
        <v>432</v>
      </c>
      <c r="C193"/>
      <c r="D193" s="43">
        <v>56000</v>
      </c>
      <c r="G193" t="s">
        <v>433</v>
      </c>
      <c r="I193" t="s">
        <v>184</v>
      </c>
      <c r="J193" t="s">
        <v>49</v>
      </c>
      <c r="K193" t="s">
        <v>222</v>
      </c>
      <c r="O193" t="s">
        <v>645</v>
      </c>
    </row>
    <row r="194" spans="2:15" x14ac:dyDescent="0.3">
      <c r="B194" t="s">
        <v>196</v>
      </c>
      <c r="C194"/>
      <c r="D194" s="43">
        <v>8960</v>
      </c>
      <c r="G194" t="s">
        <v>197</v>
      </c>
      <c r="I194" t="s">
        <v>175</v>
      </c>
      <c r="J194" t="s">
        <v>77</v>
      </c>
      <c r="K194" t="s">
        <v>41</v>
      </c>
      <c r="L194" t="s">
        <v>178</v>
      </c>
      <c r="O194" t="s">
        <v>646</v>
      </c>
    </row>
    <row r="195" spans="2:15" x14ac:dyDescent="0.3">
      <c r="B195" t="s">
        <v>512</v>
      </c>
      <c r="C195"/>
      <c r="D195" s="43">
        <v>406000</v>
      </c>
      <c r="G195" t="s">
        <v>513</v>
      </c>
      <c r="I195" t="s">
        <v>181</v>
      </c>
      <c r="J195" t="s">
        <v>40</v>
      </c>
      <c r="K195" t="s">
        <v>41</v>
      </c>
      <c r="M195" t="s">
        <v>188</v>
      </c>
      <c r="O195" t="s">
        <v>647</v>
      </c>
    </row>
    <row r="196" spans="2:15" x14ac:dyDescent="0.3">
      <c r="B196" t="s">
        <v>428</v>
      </c>
      <c r="C196"/>
      <c r="D196" s="43">
        <v>4000000</v>
      </c>
      <c r="G196" t="s">
        <v>429</v>
      </c>
      <c r="I196" t="s">
        <v>184</v>
      </c>
      <c r="J196" t="s">
        <v>49</v>
      </c>
      <c r="K196" t="s">
        <v>135</v>
      </c>
    </row>
    <row r="197" spans="2:15" x14ac:dyDescent="0.3">
      <c r="B197" t="s">
        <v>335</v>
      </c>
      <c r="C197"/>
      <c r="D197" s="43">
        <v>1328000</v>
      </c>
      <c r="G197" t="s">
        <v>336</v>
      </c>
      <c r="I197" t="s">
        <v>175</v>
      </c>
      <c r="J197" t="s">
        <v>77</v>
      </c>
      <c r="K197" t="s">
        <v>41</v>
      </c>
      <c r="O197" t="s">
        <v>217</v>
      </c>
    </row>
    <row r="198" spans="2:15" x14ac:dyDescent="0.3">
      <c r="B198" t="s">
        <v>379</v>
      </c>
      <c r="C198"/>
      <c r="D198" s="43">
        <v>125000</v>
      </c>
      <c r="G198" t="s">
        <v>380</v>
      </c>
      <c r="I198" t="s">
        <v>184</v>
      </c>
      <c r="J198" t="s">
        <v>49</v>
      </c>
      <c r="N198" t="s">
        <v>381</v>
      </c>
      <c r="O198" t="s">
        <v>204</v>
      </c>
    </row>
    <row r="199" spans="2:15" x14ac:dyDescent="0.3">
      <c r="B199" t="s">
        <v>462</v>
      </c>
      <c r="C199"/>
      <c r="D199" s="43">
        <v>528000</v>
      </c>
      <c r="G199" t="s">
        <v>463</v>
      </c>
      <c r="I199" t="s">
        <v>175</v>
      </c>
      <c r="J199" t="s">
        <v>77</v>
      </c>
      <c r="K199" t="s">
        <v>41</v>
      </c>
      <c r="L199" t="s">
        <v>360</v>
      </c>
      <c r="O199" t="s">
        <v>640</v>
      </c>
    </row>
  </sheetData>
  <pageMargins left="0.7" right="0.7" top="0.75" bottom="0.75" header="0.3" footer="0.3"/>
  <pageSetup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1974-2575-4B26-9F0C-4B134C98885B}">
  <dimension ref="A1:Z100"/>
  <sheetViews>
    <sheetView workbookViewId="0">
      <selection sqref="A1:XFD1048576"/>
    </sheetView>
  </sheetViews>
  <sheetFormatPr defaultRowHeight="14.4" x14ac:dyDescent="0.3"/>
  <cols>
    <col min="1" max="1" width="22.33203125" customWidth="1"/>
    <col min="2" max="2" width="8.44140625" bestFit="1" customWidth="1"/>
    <col min="3" max="3" width="10.33203125" customWidth="1"/>
    <col min="4" max="4" width="10.44140625" customWidth="1"/>
    <col min="5" max="5" width="10.33203125" customWidth="1"/>
    <col min="6" max="6" width="8.77734375" customWidth="1"/>
    <col min="7" max="7" width="11.109375" customWidth="1"/>
    <col min="8" max="8" width="10" customWidth="1"/>
    <col min="9" max="9" width="11" customWidth="1"/>
    <col min="10" max="10" width="10.33203125" customWidth="1"/>
    <col min="11" max="11" width="8.21875" customWidth="1"/>
    <col min="12" max="12" width="11.21875" style="19" customWidth="1"/>
    <col min="13" max="14" width="6.77734375" style="15" customWidth="1"/>
    <col min="15" max="15" width="11.5546875" style="16" customWidth="1"/>
    <col min="16" max="16" width="1.88671875" style="7" customWidth="1"/>
    <col min="18" max="18" width="10.6640625" customWidth="1"/>
    <col min="21" max="21" width="11.88671875" customWidth="1"/>
    <col min="22" max="23" width="6.77734375" style="15" customWidth="1"/>
    <col min="24" max="24" width="10" style="15" bestFit="1" customWidth="1"/>
    <col min="25" max="25" width="8.88671875" style="4"/>
    <col min="26" max="26" width="11.109375" customWidth="1"/>
  </cols>
  <sheetData>
    <row r="1" spans="1:26" ht="19.2" thickTop="1" thickBot="1" x14ac:dyDescent="0.4">
      <c r="A1" s="62" t="s">
        <v>22</v>
      </c>
      <c r="B1" s="62"/>
      <c r="C1" s="62"/>
      <c r="D1" s="62"/>
      <c r="E1" s="62"/>
      <c r="G1" s="34" t="s">
        <v>621</v>
      </c>
      <c r="H1" s="48"/>
      <c r="I1" s="48"/>
      <c r="J1" s="48"/>
      <c r="K1" s="48"/>
      <c r="L1" s="49"/>
      <c r="M1" s="24" t="s">
        <v>21</v>
      </c>
      <c r="N1" s="24"/>
      <c r="Q1" s="34" t="s">
        <v>622</v>
      </c>
      <c r="R1" s="48"/>
      <c r="S1" s="48"/>
      <c r="T1" s="48"/>
      <c r="U1" s="48"/>
      <c r="V1" s="24" t="s">
        <v>21</v>
      </c>
      <c r="W1" s="24"/>
    </row>
    <row r="2" spans="1:26" s="1" customFormat="1" ht="72.599999999999994" thickTop="1" x14ac:dyDescent="0.3">
      <c r="F2" s="25" t="s">
        <v>13</v>
      </c>
      <c r="G2" s="25" t="s">
        <v>14</v>
      </c>
      <c r="L2" s="26" t="s">
        <v>17</v>
      </c>
      <c r="M2" s="14" t="s">
        <v>20</v>
      </c>
      <c r="N2" s="14"/>
      <c r="O2" s="25" t="s">
        <v>17</v>
      </c>
      <c r="P2" s="13"/>
      <c r="Q2" s="25" t="s">
        <v>19</v>
      </c>
      <c r="R2" s="12"/>
      <c r="U2" s="27" t="s">
        <v>17</v>
      </c>
      <c r="V2" s="14" t="s">
        <v>20</v>
      </c>
      <c r="W2" s="14"/>
      <c r="X2" s="27" t="s">
        <v>17</v>
      </c>
      <c r="Y2" s="5"/>
    </row>
    <row r="3" spans="1:26" x14ac:dyDescent="0.3">
      <c r="F3" s="28">
        <f>+F5+F30</f>
        <v>0</v>
      </c>
      <c r="G3" s="28">
        <f>+G5+G30</f>
        <v>0</v>
      </c>
      <c r="L3" s="29">
        <f>+L5+L30</f>
        <v>0</v>
      </c>
      <c r="O3" s="29">
        <f>+O5+O30</f>
        <v>0</v>
      </c>
      <c r="Q3" s="28">
        <f>+Q5+Q30</f>
        <v>0</v>
      </c>
      <c r="U3" s="32">
        <f>+U5+U30</f>
        <v>0</v>
      </c>
      <c r="X3" s="29">
        <f>+X5+X30</f>
        <v>0</v>
      </c>
    </row>
    <row r="4" spans="1:26" x14ac:dyDescent="0.3">
      <c r="F4" s="28" t="s">
        <v>7</v>
      </c>
      <c r="G4" s="28" t="s">
        <v>8</v>
      </c>
      <c r="L4" s="29" t="s">
        <v>12</v>
      </c>
      <c r="M4" s="17"/>
      <c r="N4" s="17"/>
      <c r="O4" s="30" t="s">
        <v>12</v>
      </c>
      <c r="Q4" s="28" t="s">
        <v>8</v>
      </c>
      <c r="U4" s="28" t="s">
        <v>12</v>
      </c>
      <c r="X4" s="28" t="s">
        <v>12</v>
      </c>
    </row>
    <row r="5" spans="1:26" ht="18.600000000000001" thickBot="1" x14ac:dyDescent="0.4">
      <c r="A5" s="6" t="s">
        <v>3</v>
      </c>
      <c r="F5" s="28">
        <f>SUM(F7:F27)</f>
        <v>0</v>
      </c>
      <c r="G5" s="28">
        <f>SUM(G7:G27)</f>
        <v>0</v>
      </c>
      <c r="L5" s="29">
        <f>SUM(L7:L28)</f>
        <v>0</v>
      </c>
      <c r="M5" s="17"/>
      <c r="N5" s="17"/>
      <c r="O5" s="32">
        <f>SUM(O7:O28)</f>
        <v>0</v>
      </c>
      <c r="Q5" s="28">
        <f>SUM(Q7:Q28)</f>
        <v>0</v>
      </c>
      <c r="U5" s="32">
        <f>SUM(U7:U28)</f>
        <v>0</v>
      </c>
      <c r="X5" s="29">
        <f>SUM(X7:X28)</f>
        <v>0</v>
      </c>
    </row>
    <row r="6" spans="1:26" s="1" customFormat="1" ht="58.8" thickTop="1" thickBot="1" x14ac:dyDescent="0.35">
      <c r="A6" s="46" t="s">
        <v>615</v>
      </c>
      <c r="B6" s="10" t="s">
        <v>1</v>
      </c>
      <c r="C6" s="11" t="s">
        <v>2</v>
      </c>
      <c r="D6" s="46" t="s">
        <v>619</v>
      </c>
      <c r="E6" s="46" t="s">
        <v>620</v>
      </c>
      <c r="F6" s="39" t="s">
        <v>616</v>
      </c>
      <c r="G6" s="50" t="s">
        <v>23</v>
      </c>
      <c r="H6" s="33" t="s">
        <v>4</v>
      </c>
      <c r="I6" s="33" t="s">
        <v>11</v>
      </c>
      <c r="J6" s="40" t="s">
        <v>617</v>
      </c>
      <c r="K6" s="33" t="s">
        <v>16</v>
      </c>
      <c r="L6" s="38" t="s">
        <v>9</v>
      </c>
      <c r="M6" s="41" t="s">
        <v>614</v>
      </c>
      <c r="N6" s="37" t="s">
        <v>626</v>
      </c>
      <c r="O6" s="37" t="s">
        <v>18</v>
      </c>
      <c r="P6" s="7"/>
      <c r="Q6" s="50" t="s">
        <v>24</v>
      </c>
      <c r="R6" s="33" t="s">
        <v>5</v>
      </c>
      <c r="S6" s="40" t="s">
        <v>617</v>
      </c>
      <c r="T6" s="33" t="s">
        <v>16</v>
      </c>
      <c r="U6" s="33" t="s">
        <v>9</v>
      </c>
      <c r="V6" s="41" t="s">
        <v>614</v>
      </c>
      <c r="W6" s="37" t="s">
        <v>626</v>
      </c>
      <c r="X6" s="37" t="s">
        <v>18</v>
      </c>
      <c r="Y6" s="36" t="s">
        <v>618</v>
      </c>
      <c r="Z6" s="35" t="s">
        <v>6</v>
      </c>
    </row>
    <row r="7" spans="1:26" ht="15" thickTop="1" x14ac:dyDescent="0.3">
      <c r="G7">
        <f>D7*F7/100</f>
        <v>0</v>
      </c>
      <c r="H7" t="str">
        <f>IF(G7&gt;0,G7/$G$3*100, "")</f>
        <v/>
      </c>
      <c r="I7" t="str">
        <f>IF(G7&gt;0,G7/C7*43560, "")</f>
        <v/>
      </c>
      <c r="K7" t="str">
        <f>IF(I7&lt;&gt;"", I7*J7, "")</f>
        <v/>
      </c>
      <c r="L7" s="19" t="str">
        <f t="shared" ref="L7:L28" si="0">IF(K7&lt;&gt;"",K7*Y7, "")</f>
        <v/>
      </c>
      <c r="N7" s="18" t="str">
        <f>IF(M7&lt;&gt; "", K7*M7, "")</f>
        <v/>
      </c>
      <c r="O7" s="18" t="str">
        <f>IF(M7&lt;&gt; "", L7*M7, "")</f>
        <v/>
      </c>
      <c r="Q7">
        <f>E7*F7/100</f>
        <v>0</v>
      </c>
      <c r="R7" t="str">
        <f>IF(Q7&gt;0, Q7/$Q$3*100, "")</f>
        <v/>
      </c>
      <c r="T7">
        <f>+Q7*S7</f>
        <v>0</v>
      </c>
      <c r="U7" s="4" t="str">
        <f t="shared" ref="U7:U28" si="1">IF(T7&gt;0,+T7*Y7, "")</f>
        <v/>
      </c>
      <c r="X7" s="18" t="str">
        <f>IF(V7&lt;&gt; "", U7*V7, "")</f>
        <v/>
      </c>
    </row>
    <row r="8" spans="1:26" x14ac:dyDescent="0.3">
      <c r="G8">
        <f t="shared" ref="G8:G28" si="2">D8*F8/100</f>
        <v>0</v>
      </c>
      <c r="H8" t="str">
        <f t="shared" ref="H8:H28" si="3">IF(G8&gt;0,G8/$G$3*100, "")</f>
        <v/>
      </c>
      <c r="I8" t="str">
        <f t="shared" ref="I8:I28" si="4">IF(G8&gt;0,G8/C8*43560, "")</f>
        <v/>
      </c>
      <c r="K8" t="str">
        <f t="shared" ref="K8:K28" si="5">IF(I8&lt;&gt;"", I8*J8, "")</f>
        <v/>
      </c>
      <c r="L8" s="19" t="str">
        <f t="shared" si="0"/>
        <v/>
      </c>
      <c r="O8" s="18" t="str">
        <f t="shared" ref="O8:O28" si="6">IF(M8&lt;&gt; "", L8*M8, "")</f>
        <v/>
      </c>
      <c r="Q8">
        <f t="shared" ref="Q8:Q28" si="7">E8*F8/100</f>
        <v>0</v>
      </c>
      <c r="R8" t="str">
        <f t="shared" ref="R8:R28" si="8">IF(Q8&gt;0, Q8/$Q$3*100, "")</f>
        <v/>
      </c>
      <c r="T8">
        <f t="shared" ref="T8:T28" si="9">+Q8*S8</f>
        <v>0</v>
      </c>
      <c r="U8" s="4" t="str">
        <f t="shared" si="1"/>
        <v/>
      </c>
      <c r="X8" s="18" t="str">
        <f t="shared" ref="X8:X28" si="10">IF(V8&lt;&gt; "", U8*V8, "")</f>
        <v/>
      </c>
    </row>
    <row r="9" spans="1:26" x14ac:dyDescent="0.3">
      <c r="G9">
        <f t="shared" si="2"/>
        <v>0</v>
      </c>
      <c r="H9" t="str">
        <f t="shared" si="3"/>
        <v/>
      </c>
      <c r="I9" t="str">
        <f t="shared" si="4"/>
        <v/>
      </c>
      <c r="K9" t="str">
        <f t="shared" si="5"/>
        <v/>
      </c>
      <c r="L9" s="19" t="str">
        <f t="shared" si="0"/>
        <v/>
      </c>
      <c r="O9" s="18" t="str">
        <f t="shared" si="6"/>
        <v/>
      </c>
      <c r="Q9">
        <f t="shared" si="7"/>
        <v>0</v>
      </c>
      <c r="R9" t="str">
        <f t="shared" si="8"/>
        <v/>
      </c>
      <c r="T9">
        <f t="shared" si="9"/>
        <v>0</v>
      </c>
      <c r="U9" s="4" t="str">
        <f t="shared" si="1"/>
        <v/>
      </c>
      <c r="X9" s="18" t="str">
        <f t="shared" si="10"/>
        <v/>
      </c>
    </row>
    <row r="10" spans="1:26" x14ac:dyDescent="0.3">
      <c r="G10">
        <f t="shared" si="2"/>
        <v>0</v>
      </c>
      <c r="H10" t="str">
        <f t="shared" si="3"/>
        <v/>
      </c>
      <c r="I10" t="str">
        <f t="shared" si="4"/>
        <v/>
      </c>
      <c r="K10" t="str">
        <f t="shared" si="5"/>
        <v/>
      </c>
      <c r="L10" s="19" t="str">
        <f t="shared" si="0"/>
        <v/>
      </c>
      <c r="O10" s="18" t="str">
        <f t="shared" si="6"/>
        <v/>
      </c>
      <c r="Q10">
        <f t="shared" si="7"/>
        <v>0</v>
      </c>
      <c r="R10" t="str">
        <f t="shared" si="8"/>
        <v/>
      </c>
      <c r="T10">
        <f t="shared" si="9"/>
        <v>0</v>
      </c>
      <c r="U10" s="4" t="str">
        <f t="shared" si="1"/>
        <v/>
      </c>
      <c r="X10" s="18" t="str">
        <f t="shared" si="10"/>
        <v/>
      </c>
    </row>
    <row r="11" spans="1:26" x14ac:dyDescent="0.3">
      <c r="G11">
        <f t="shared" si="2"/>
        <v>0</v>
      </c>
      <c r="H11" t="str">
        <f t="shared" si="3"/>
        <v/>
      </c>
      <c r="I11" t="str">
        <f t="shared" si="4"/>
        <v/>
      </c>
      <c r="K11" t="str">
        <f t="shared" si="5"/>
        <v/>
      </c>
      <c r="L11" s="19" t="str">
        <f t="shared" si="0"/>
        <v/>
      </c>
      <c r="O11" s="18" t="str">
        <f t="shared" si="6"/>
        <v/>
      </c>
      <c r="Q11">
        <f t="shared" si="7"/>
        <v>0</v>
      </c>
      <c r="R11" t="str">
        <f t="shared" si="8"/>
        <v/>
      </c>
      <c r="T11">
        <f t="shared" si="9"/>
        <v>0</v>
      </c>
      <c r="U11" s="4" t="str">
        <f t="shared" si="1"/>
        <v/>
      </c>
      <c r="X11" s="18" t="str">
        <f t="shared" si="10"/>
        <v/>
      </c>
    </row>
    <row r="12" spans="1:26" x14ac:dyDescent="0.3">
      <c r="G12">
        <f t="shared" si="2"/>
        <v>0</v>
      </c>
      <c r="H12" t="str">
        <f t="shared" si="3"/>
        <v/>
      </c>
      <c r="I12" t="str">
        <f t="shared" si="4"/>
        <v/>
      </c>
      <c r="K12" t="str">
        <f t="shared" si="5"/>
        <v/>
      </c>
      <c r="L12" s="19" t="str">
        <f t="shared" si="0"/>
        <v/>
      </c>
      <c r="O12" s="18" t="str">
        <f t="shared" si="6"/>
        <v/>
      </c>
      <c r="Q12">
        <f t="shared" si="7"/>
        <v>0</v>
      </c>
      <c r="R12" t="str">
        <f t="shared" si="8"/>
        <v/>
      </c>
      <c r="T12">
        <f t="shared" si="9"/>
        <v>0</v>
      </c>
      <c r="U12" s="4" t="str">
        <f t="shared" si="1"/>
        <v/>
      </c>
      <c r="X12" s="18" t="str">
        <f t="shared" si="10"/>
        <v/>
      </c>
    </row>
    <row r="13" spans="1:26" x14ac:dyDescent="0.3">
      <c r="G13">
        <f t="shared" si="2"/>
        <v>0</v>
      </c>
      <c r="H13" t="str">
        <f t="shared" si="3"/>
        <v/>
      </c>
      <c r="I13" t="str">
        <f t="shared" si="4"/>
        <v/>
      </c>
      <c r="K13" t="str">
        <f t="shared" si="5"/>
        <v/>
      </c>
      <c r="L13" s="19" t="str">
        <f t="shared" si="0"/>
        <v/>
      </c>
      <c r="O13" s="18" t="str">
        <f t="shared" si="6"/>
        <v/>
      </c>
      <c r="Q13">
        <f t="shared" si="7"/>
        <v>0</v>
      </c>
      <c r="R13" t="str">
        <f t="shared" si="8"/>
        <v/>
      </c>
      <c r="T13">
        <f t="shared" si="9"/>
        <v>0</v>
      </c>
      <c r="U13" s="4" t="str">
        <f t="shared" si="1"/>
        <v/>
      </c>
      <c r="X13" s="18" t="str">
        <f t="shared" si="10"/>
        <v/>
      </c>
    </row>
    <row r="14" spans="1:26" x14ac:dyDescent="0.3">
      <c r="G14">
        <f t="shared" si="2"/>
        <v>0</v>
      </c>
      <c r="H14" t="str">
        <f t="shared" si="3"/>
        <v/>
      </c>
      <c r="I14" t="str">
        <f t="shared" si="4"/>
        <v/>
      </c>
      <c r="K14" t="str">
        <f t="shared" si="5"/>
        <v/>
      </c>
      <c r="L14" s="19" t="str">
        <f t="shared" si="0"/>
        <v/>
      </c>
      <c r="O14" s="18" t="str">
        <f t="shared" si="6"/>
        <v/>
      </c>
      <c r="Q14">
        <f t="shared" si="7"/>
        <v>0</v>
      </c>
      <c r="R14" t="str">
        <f t="shared" si="8"/>
        <v/>
      </c>
      <c r="T14">
        <f t="shared" si="9"/>
        <v>0</v>
      </c>
      <c r="U14" s="4" t="str">
        <f t="shared" si="1"/>
        <v/>
      </c>
      <c r="X14" s="18" t="str">
        <f t="shared" si="10"/>
        <v/>
      </c>
    </row>
    <row r="15" spans="1:26" x14ac:dyDescent="0.3">
      <c r="G15">
        <f t="shared" si="2"/>
        <v>0</v>
      </c>
      <c r="H15" t="str">
        <f t="shared" si="3"/>
        <v/>
      </c>
      <c r="I15" t="str">
        <f t="shared" si="4"/>
        <v/>
      </c>
      <c r="K15" t="str">
        <f t="shared" si="5"/>
        <v/>
      </c>
      <c r="L15" s="19" t="str">
        <f t="shared" si="0"/>
        <v/>
      </c>
      <c r="O15" s="18" t="str">
        <f t="shared" si="6"/>
        <v/>
      </c>
      <c r="Q15">
        <f t="shared" si="7"/>
        <v>0</v>
      </c>
      <c r="R15" t="str">
        <f t="shared" si="8"/>
        <v/>
      </c>
      <c r="T15">
        <f t="shared" si="9"/>
        <v>0</v>
      </c>
      <c r="U15" s="4" t="str">
        <f t="shared" si="1"/>
        <v/>
      </c>
      <c r="X15" s="18" t="str">
        <f t="shared" si="10"/>
        <v/>
      </c>
    </row>
    <row r="16" spans="1:26" x14ac:dyDescent="0.3">
      <c r="G16">
        <f t="shared" si="2"/>
        <v>0</v>
      </c>
      <c r="H16" t="str">
        <f t="shared" si="3"/>
        <v/>
      </c>
      <c r="I16" t="str">
        <f t="shared" si="4"/>
        <v/>
      </c>
      <c r="K16" t="str">
        <f t="shared" si="5"/>
        <v/>
      </c>
      <c r="L16" s="19" t="str">
        <f t="shared" si="0"/>
        <v/>
      </c>
      <c r="O16" s="18" t="str">
        <f t="shared" si="6"/>
        <v/>
      </c>
      <c r="Q16">
        <f t="shared" si="7"/>
        <v>0</v>
      </c>
      <c r="R16" t="str">
        <f t="shared" si="8"/>
        <v/>
      </c>
      <c r="T16">
        <f t="shared" si="9"/>
        <v>0</v>
      </c>
      <c r="U16" s="4" t="str">
        <f t="shared" si="1"/>
        <v/>
      </c>
      <c r="X16" s="18" t="str">
        <f t="shared" si="10"/>
        <v/>
      </c>
    </row>
    <row r="17" spans="1:26" x14ac:dyDescent="0.3">
      <c r="G17">
        <f t="shared" si="2"/>
        <v>0</v>
      </c>
      <c r="H17" t="str">
        <f t="shared" si="3"/>
        <v/>
      </c>
      <c r="I17" t="str">
        <f t="shared" si="4"/>
        <v/>
      </c>
      <c r="K17" t="str">
        <f t="shared" si="5"/>
        <v/>
      </c>
      <c r="L17" s="19" t="str">
        <f t="shared" si="0"/>
        <v/>
      </c>
      <c r="O17" s="18" t="str">
        <f t="shared" si="6"/>
        <v/>
      </c>
      <c r="Q17">
        <f t="shared" si="7"/>
        <v>0</v>
      </c>
      <c r="R17" t="str">
        <f t="shared" si="8"/>
        <v/>
      </c>
      <c r="T17">
        <f t="shared" si="9"/>
        <v>0</v>
      </c>
      <c r="U17" s="4" t="str">
        <f t="shared" si="1"/>
        <v/>
      </c>
      <c r="X17" s="18" t="str">
        <f t="shared" si="10"/>
        <v/>
      </c>
    </row>
    <row r="18" spans="1:26" x14ac:dyDescent="0.3">
      <c r="G18">
        <f t="shared" si="2"/>
        <v>0</v>
      </c>
      <c r="H18" t="str">
        <f t="shared" si="3"/>
        <v/>
      </c>
      <c r="I18" t="str">
        <f t="shared" si="4"/>
        <v/>
      </c>
      <c r="K18" t="str">
        <f t="shared" si="5"/>
        <v/>
      </c>
      <c r="L18" s="19" t="str">
        <f t="shared" si="0"/>
        <v/>
      </c>
      <c r="O18" s="18" t="str">
        <f t="shared" si="6"/>
        <v/>
      </c>
      <c r="Q18">
        <f t="shared" si="7"/>
        <v>0</v>
      </c>
      <c r="R18" t="str">
        <f t="shared" si="8"/>
        <v/>
      </c>
      <c r="T18">
        <f t="shared" si="9"/>
        <v>0</v>
      </c>
      <c r="U18" s="4" t="str">
        <f t="shared" si="1"/>
        <v/>
      </c>
      <c r="X18" s="18" t="str">
        <f t="shared" si="10"/>
        <v/>
      </c>
    </row>
    <row r="19" spans="1:26" x14ac:dyDescent="0.3">
      <c r="G19">
        <f t="shared" si="2"/>
        <v>0</v>
      </c>
      <c r="H19" t="str">
        <f t="shared" si="3"/>
        <v/>
      </c>
      <c r="I19" t="str">
        <f t="shared" si="4"/>
        <v/>
      </c>
      <c r="K19" t="str">
        <f t="shared" si="5"/>
        <v/>
      </c>
      <c r="L19" s="19" t="str">
        <f t="shared" si="0"/>
        <v/>
      </c>
      <c r="O19" s="18" t="str">
        <f t="shared" si="6"/>
        <v/>
      </c>
      <c r="Q19">
        <f t="shared" si="7"/>
        <v>0</v>
      </c>
      <c r="R19" t="str">
        <f t="shared" si="8"/>
        <v/>
      </c>
      <c r="T19">
        <f t="shared" si="9"/>
        <v>0</v>
      </c>
      <c r="U19" s="4" t="str">
        <f t="shared" si="1"/>
        <v/>
      </c>
      <c r="X19" s="18" t="str">
        <f t="shared" si="10"/>
        <v/>
      </c>
    </row>
    <row r="20" spans="1:26" x14ac:dyDescent="0.3">
      <c r="G20">
        <f t="shared" si="2"/>
        <v>0</v>
      </c>
      <c r="H20" t="str">
        <f t="shared" si="3"/>
        <v/>
      </c>
      <c r="I20" t="str">
        <f t="shared" si="4"/>
        <v/>
      </c>
      <c r="K20" t="str">
        <f t="shared" si="5"/>
        <v/>
      </c>
      <c r="L20" s="19" t="str">
        <f t="shared" si="0"/>
        <v/>
      </c>
      <c r="O20" s="18" t="str">
        <f t="shared" si="6"/>
        <v/>
      </c>
      <c r="Q20">
        <f t="shared" si="7"/>
        <v>0</v>
      </c>
      <c r="R20" t="str">
        <f t="shared" si="8"/>
        <v/>
      </c>
      <c r="T20">
        <f t="shared" si="9"/>
        <v>0</v>
      </c>
      <c r="U20" s="4" t="str">
        <f t="shared" si="1"/>
        <v/>
      </c>
      <c r="X20" s="18" t="str">
        <f t="shared" si="10"/>
        <v/>
      </c>
    </row>
    <row r="21" spans="1:26" x14ac:dyDescent="0.3">
      <c r="G21">
        <f t="shared" si="2"/>
        <v>0</v>
      </c>
      <c r="H21" t="str">
        <f t="shared" si="3"/>
        <v/>
      </c>
      <c r="I21" t="str">
        <f t="shared" si="4"/>
        <v/>
      </c>
      <c r="K21" t="str">
        <f t="shared" si="5"/>
        <v/>
      </c>
      <c r="L21" s="19" t="str">
        <f t="shared" si="0"/>
        <v/>
      </c>
      <c r="O21" s="18" t="str">
        <f t="shared" si="6"/>
        <v/>
      </c>
      <c r="Q21">
        <f t="shared" si="7"/>
        <v>0</v>
      </c>
      <c r="R21" t="str">
        <f t="shared" si="8"/>
        <v/>
      </c>
      <c r="T21">
        <f t="shared" si="9"/>
        <v>0</v>
      </c>
      <c r="U21" s="4" t="str">
        <f t="shared" si="1"/>
        <v/>
      </c>
      <c r="X21" s="18" t="str">
        <f t="shared" si="10"/>
        <v/>
      </c>
    </row>
    <row r="22" spans="1:26" x14ac:dyDescent="0.3">
      <c r="G22">
        <f t="shared" si="2"/>
        <v>0</v>
      </c>
      <c r="H22" t="str">
        <f t="shared" si="3"/>
        <v/>
      </c>
      <c r="I22" t="str">
        <f t="shared" si="4"/>
        <v/>
      </c>
      <c r="K22" t="str">
        <f t="shared" si="5"/>
        <v/>
      </c>
      <c r="L22" s="19" t="str">
        <f t="shared" si="0"/>
        <v/>
      </c>
      <c r="O22" s="18" t="str">
        <f t="shared" si="6"/>
        <v/>
      </c>
      <c r="Q22">
        <f t="shared" si="7"/>
        <v>0</v>
      </c>
      <c r="R22" t="str">
        <f t="shared" si="8"/>
        <v/>
      </c>
      <c r="T22">
        <f t="shared" si="9"/>
        <v>0</v>
      </c>
      <c r="U22" s="4" t="str">
        <f t="shared" si="1"/>
        <v/>
      </c>
      <c r="X22" s="18" t="str">
        <f t="shared" si="10"/>
        <v/>
      </c>
    </row>
    <row r="23" spans="1:26" x14ac:dyDescent="0.3">
      <c r="G23">
        <f t="shared" si="2"/>
        <v>0</v>
      </c>
      <c r="H23" t="str">
        <f t="shared" si="3"/>
        <v/>
      </c>
      <c r="I23" t="str">
        <f t="shared" si="4"/>
        <v/>
      </c>
      <c r="K23" t="str">
        <f t="shared" si="5"/>
        <v/>
      </c>
      <c r="L23" s="19" t="str">
        <f t="shared" si="0"/>
        <v/>
      </c>
      <c r="O23" s="18" t="str">
        <f t="shared" si="6"/>
        <v/>
      </c>
      <c r="Q23">
        <f t="shared" si="7"/>
        <v>0</v>
      </c>
      <c r="R23" t="str">
        <f t="shared" si="8"/>
        <v/>
      </c>
      <c r="T23">
        <f t="shared" si="9"/>
        <v>0</v>
      </c>
      <c r="U23" s="4" t="str">
        <f t="shared" si="1"/>
        <v/>
      </c>
      <c r="X23" s="18" t="str">
        <f t="shared" si="10"/>
        <v/>
      </c>
    </row>
    <row r="24" spans="1:26" x14ac:dyDescent="0.3">
      <c r="G24">
        <f t="shared" si="2"/>
        <v>0</v>
      </c>
      <c r="H24" t="str">
        <f t="shared" si="3"/>
        <v/>
      </c>
      <c r="I24" t="str">
        <f t="shared" si="4"/>
        <v/>
      </c>
      <c r="K24" t="str">
        <f t="shared" si="5"/>
        <v/>
      </c>
      <c r="L24" s="19" t="str">
        <f t="shared" si="0"/>
        <v/>
      </c>
      <c r="O24" s="18" t="str">
        <f t="shared" si="6"/>
        <v/>
      </c>
      <c r="Q24">
        <f t="shared" si="7"/>
        <v>0</v>
      </c>
      <c r="R24" t="str">
        <f t="shared" si="8"/>
        <v/>
      </c>
      <c r="T24">
        <f t="shared" si="9"/>
        <v>0</v>
      </c>
      <c r="U24" s="4" t="str">
        <f t="shared" si="1"/>
        <v/>
      </c>
      <c r="X24" s="18" t="str">
        <f t="shared" si="10"/>
        <v/>
      </c>
    </row>
    <row r="25" spans="1:26" x14ac:dyDescent="0.3">
      <c r="G25">
        <f t="shared" si="2"/>
        <v>0</v>
      </c>
      <c r="H25" t="str">
        <f t="shared" si="3"/>
        <v/>
      </c>
      <c r="I25" t="str">
        <f t="shared" si="4"/>
        <v/>
      </c>
      <c r="K25" t="str">
        <f t="shared" si="5"/>
        <v/>
      </c>
      <c r="L25" s="19" t="str">
        <f t="shared" si="0"/>
        <v/>
      </c>
      <c r="O25" s="18" t="str">
        <f t="shared" si="6"/>
        <v/>
      </c>
      <c r="Q25">
        <f t="shared" si="7"/>
        <v>0</v>
      </c>
      <c r="R25" t="str">
        <f t="shared" si="8"/>
        <v/>
      </c>
      <c r="T25">
        <f t="shared" si="9"/>
        <v>0</v>
      </c>
      <c r="U25" s="4" t="str">
        <f t="shared" si="1"/>
        <v/>
      </c>
      <c r="X25" s="18" t="str">
        <f t="shared" si="10"/>
        <v/>
      </c>
    </row>
    <row r="26" spans="1:26" x14ac:dyDescent="0.3">
      <c r="G26">
        <f t="shared" si="2"/>
        <v>0</v>
      </c>
      <c r="H26" t="str">
        <f t="shared" si="3"/>
        <v/>
      </c>
      <c r="I26" t="str">
        <f t="shared" si="4"/>
        <v/>
      </c>
      <c r="K26" t="str">
        <f t="shared" si="5"/>
        <v/>
      </c>
      <c r="L26" s="19" t="str">
        <f t="shared" si="0"/>
        <v/>
      </c>
      <c r="O26" s="18" t="str">
        <f t="shared" si="6"/>
        <v/>
      </c>
      <c r="Q26">
        <f t="shared" si="7"/>
        <v>0</v>
      </c>
      <c r="R26" t="str">
        <f t="shared" si="8"/>
        <v/>
      </c>
      <c r="T26">
        <f t="shared" si="9"/>
        <v>0</v>
      </c>
      <c r="U26" s="4" t="str">
        <f t="shared" si="1"/>
        <v/>
      </c>
      <c r="X26" s="18" t="str">
        <f t="shared" si="10"/>
        <v/>
      </c>
    </row>
    <row r="27" spans="1:26" x14ac:dyDescent="0.3">
      <c r="G27">
        <f t="shared" si="2"/>
        <v>0</v>
      </c>
      <c r="H27" t="str">
        <f t="shared" si="3"/>
        <v/>
      </c>
      <c r="I27" t="str">
        <f t="shared" si="4"/>
        <v/>
      </c>
      <c r="K27" t="str">
        <f t="shared" si="5"/>
        <v/>
      </c>
      <c r="L27" s="19" t="str">
        <f t="shared" si="0"/>
        <v/>
      </c>
      <c r="O27" s="18" t="str">
        <f t="shared" si="6"/>
        <v/>
      </c>
      <c r="Q27">
        <f t="shared" si="7"/>
        <v>0</v>
      </c>
      <c r="R27" t="str">
        <f t="shared" si="8"/>
        <v/>
      </c>
      <c r="T27">
        <f t="shared" si="9"/>
        <v>0</v>
      </c>
      <c r="U27" s="4" t="str">
        <f t="shared" si="1"/>
        <v/>
      </c>
      <c r="X27" s="18" t="str">
        <f t="shared" si="10"/>
        <v/>
      </c>
    </row>
    <row r="28" spans="1:26" x14ac:dyDescent="0.3">
      <c r="G28">
        <f t="shared" si="2"/>
        <v>0</v>
      </c>
      <c r="H28" t="str">
        <f t="shared" si="3"/>
        <v/>
      </c>
      <c r="I28" t="str">
        <f t="shared" si="4"/>
        <v/>
      </c>
      <c r="K28" t="str">
        <f t="shared" si="5"/>
        <v/>
      </c>
      <c r="L28" s="19" t="str">
        <f t="shared" si="0"/>
        <v/>
      </c>
      <c r="M28" s="17"/>
      <c r="N28" s="17"/>
      <c r="O28" s="18" t="str">
        <f t="shared" si="6"/>
        <v/>
      </c>
      <c r="Q28">
        <f t="shared" si="7"/>
        <v>0</v>
      </c>
      <c r="R28" t="str">
        <f t="shared" si="8"/>
        <v/>
      </c>
      <c r="T28">
        <f t="shared" si="9"/>
        <v>0</v>
      </c>
      <c r="U28" s="4" t="str">
        <f t="shared" si="1"/>
        <v/>
      </c>
      <c r="X28" s="18" t="str">
        <f t="shared" si="10"/>
        <v/>
      </c>
    </row>
    <row r="29" spans="1:26" ht="18" x14ac:dyDescent="0.35">
      <c r="A29" s="20" t="s">
        <v>15</v>
      </c>
      <c r="B29" s="21"/>
      <c r="C29" s="21"/>
      <c r="D29" s="21"/>
      <c r="E29" s="21"/>
      <c r="F29" s="28" t="s">
        <v>7</v>
      </c>
      <c r="G29" s="28" t="s">
        <v>8</v>
      </c>
      <c r="H29" s="22"/>
      <c r="I29" s="22"/>
      <c r="J29" s="22"/>
      <c r="K29" s="22"/>
      <c r="L29" s="29" t="s">
        <v>12</v>
      </c>
      <c r="M29"/>
      <c r="N29"/>
      <c r="O29" s="30" t="s">
        <v>12</v>
      </c>
      <c r="P29" s="23"/>
      <c r="Q29" s="28" t="s">
        <v>8</v>
      </c>
      <c r="R29" s="21"/>
      <c r="S29" s="21"/>
      <c r="T29" s="21"/>
      <c r="U29" s="28" t="s">
        <v>12</v>
      </c>
      <c r="V29" s="31"/>
      <c r="W29" s="31"/>
      <c r="X29" s="30" t="s">
        <v>12</v>
      </c>
    </row>
    <row r="30" spans="1:26" ht="15" thickBot="1" x14ac:dyDescent="0.35">
      <c r="F30" s="28">
        <f>SUM(F32:F99)</f>
        <v>0</v>
      </c>
      <c r="G30" s="28">
        <f>SUM(G32:G61)</f>
        <v>0</v>
      </c>
      <c r="H30" s="2"/>
      <c r="I30" s="3"/>
      <c r="J30" s="3"/>
      <c r="K30" s="2"/>
      <c r="L30" s="29">
        <f>SUM(L32:L100)</f>
        <v>0</v>
      </c>
      <c r="O30" s="32">
        <f>SUM(O32:O100)</f>
        <v>0</v>
      </c>
      <c r="Q30" s="28">
        <f>SUM(Q32:Q100)</f>
        <v>0</v>
      </c>
      <c r="U30" s="32">
        <f>SUM(U32:U100)</f>
        <v>0</v>
      </c>
      <c r="X30" s="29">
        <f>SUM(X32:X100)</f>
        <v>0</v>
      </c>
    </row>
    <row r="31" spans="1:26" ht="58.8" thickTop="1" thickBot="1" x14ac:dyDescent="0.35">
      <c r="A31" s="47" t="s">
        <v>615</v>
      </c>
      <c r="B31" s="8" t="s">
        <v>1</v>
      </c>
      <c r="C31" s="9" t="s">
        <v>2</v>
      </c>
      <c r="D31" s="47" t="s">
        <v>619</v>
      </c>
      <c r="E31" s="47" t="s">
        <v>620</v>
      </c>
      <c r="F31" s="39" t="s">
        <v>616</v>
      </c>
      <c r="G31" s="50" t="s">
        <v>23</v>
      </c>
      <c r="H31" s="33" t="s">
        <v>4</v>
      </c>
      <c r="I31" s="33" t="s">
        <v>11</v>
      </c>
      <c r="J31" s="40" t="s">
        <v>617</v>
      </c>
      <c r="K31" s="33" t="s">
        <v>10</v>
      </c>
      <c r="L31" s="38" t="s">
        <v>9</v>
      </c>
      <c r="M31" s="41" t="s">
        <v>614</v>
      </c>
      <c r="N31" s="37" t="s">
        <v>626</v>
      </c>
      <c r="O31" s="37" t="s">
        <v>18</v>
      </c>
      <c r="Q31" s="50" t="s">
        <v>24</v>
      </c>
      <c r="R31" s="33" t="s">
        <v>5</v>
      </c>
      <c r="S31" s="40" t="s">
        <v>617</v>
      </c>
      <c r="T31" s="33" t="s">
        <v>10</v>
      </c>
      <c r="U31" s="33" t="s">
        <v>9</v>
      </c>
      <c r="V31" s="41" t="s">
        <v>614</v>
      </c>
      <c r="W31" s="37" t="s">
        <v>626</v>
      </c>
      <c r="X31" s="37" t="s">
        <v>18</v>
      </c>
      <c r="Y31" s="41" t="s">
        <v>618</v>
      </c>
      <c r="Z31" s="40" t="s">
        <v>6</v>
      </c>
    </row>
    <row r="32" spans="1:26" ht="15" thickTop="1" x14ac:dyDescent="0.3">
      <c r="G32">
        <f>D32*F32/100</f>
        <v>0</v>
      </c>
      <c r="H32" t="str">
        <f>IF(G32&gt;0,G32/$G$3*100, "")</f>
        <v/>
      </c>
      <c r="I32" t="str">
        <f>IF(G32&gt;0,G32/C32*43560, "")</f>
        <v/>
      </c>
      <c r="K32" t="str">
        <f>IF(I32&lt;&gt;"", I32*J32, "")</f>
        <v/>
      </c>
      <c r="L32" s="19" t="str">
        <f t="shared" ref="L32:L95" si="11">IF(K32&lt;&gt;"",K32*Y32, "")</f>
        <v/>
      </c>
      <c r="O32" s="18" t="str">
        <f>IF(M32&lt;&gt; "", L32*M32, "")</f>
        <v/>
      </c>
      <c r="Q32">
        <f>E32*F32/100</f>
        <v>0</v>
      </c>
      <c r="R32" t="str">
        <f>IF(Q32&gt;0, Q32/$Q$3*100, "")</f>
        <v/>
      </c>
      <c r="S32">
        <v>100</v>
      </c>
      <c r="T32">
        <f>+Q32*S32</f>
        <v>0</v>
      </c>
      <c r="U32" s="4" t="str">
        <f t="shared" ref="U32:U95" si="12">IF(T32&gt;0,+T32*Y32, "")</f>
        <v/>
      </c>
      <c r="X32" s="18" t="str">
        <f>IF(V32&lt;&gt; "", U32*V32, "")</f>
        <v/>
      </c>
    </row>
    <row r="33" spans="7:24" x14ac:dyDescent="0.3">
      <c r="G33">
        <f t="shared" ref="G33:G96" si="13">D33*F33/100</f>
        <v>0</v>
      </c>
      <c r="H33" t="str">
        <f t="shared" ref="H33:H96" si="14">IF(G33&gt;0,G33/$G$3*100, "")</f>
        <v/>
      </c>
      <c r="I33" t="str">
        <f t="shared" ref="I33:I96" si="15">IF(G33&gt;0,G33/C33*43560, "")</f>
        <v/>
      </c>
      <c r="K33" t="str">
        <f t="shared" ref="K33:K96" si="16">IF(I33&lt;&gt;"", I33*J33, "")</f>
        <v/>
      </c>
      <c r="L33" s="19" t="str">
        <f t="shared" si="11"/>
        <v/>
      </c>
      <c r="O33" s="18" t="str">
        <f t="shared" ref="O33:O96" si="17">IF(M33&lt;&gt; "", L33*M33, "")</f>
        <v/>
      </c>
      <c r="Q33">
        <f t="shared" ref="Q33:Q96" si="18">E33*F33/100</f>
        <v>0</v>
      </c>
      <c r="R33" t="str">
        <f t="shared" ref="R33:R96" si="19">IF(Q33&gt;0, Q33/$Q$3*100, "")</f>
        <v/>
      </c>
      <c r="S33">
        <v>100</v>
      </c>
      <c r="T33">
        <f t="shared" ref="T33:T96" si="20">+Q33*S33</f>
        <v>0</v>
      </c>
      <c r="U33" s="4" t="str">
        <f t="shared" si="12"/>
        <v/>
      </c>
      <c r="X33" s="18" t="str">
        <f t="shared" ref="X33:X96" si="21">IF(V33&lt;&gt; "", U33*V33, "")</f>
        <v/>
      </c>
    </row>
    <row r="34" spans="7:24" x14ac:dyDescent="0.3">
      <c r="G34">
        <f t="shared" si="13"/>
        <v>0</v>
      </c>
      <c r="H34" t="str">
        <f t="shared" si="14"/>
        <v/>
      </c>
      <c r="I34" t="str">
        <f t="shared" si="15"/>
        <v/>
      </c>
      <c r="K34" t="str">
        <f t="shared" si="16"/>
        <v/>
      </c>
      <c r="L34" s="19" t="str">
        <f t="shared" si="11"/>
        <v/>
      </c>
      <c r="O34" s="18" t="str">
        <f t="shared" si="17"/>
        <v/>
      </c>
      <c r="Q34">
        <f t="shared" si="18"/>
        <v>0</v>
      </c>
      <c r="R34" t="str">
        <f t="shared" si="19"/>
        <v/>
      </c>
      <c r="S34">
        <v>100</v>
      </c>
      <c r="T34">
        <f t="shared" si="20"/>
        <v>0</v>
      </c>
      <c r="U34" s="4" t="str">
        <f t="shared" si="12"/>
        <v/>
      </c>
      <c r="X34" s="18" t="str">
        <f t="shared" si="21"/>
        <v/>
      </c>
    </row>
    <row r="35" spans="7:24" x14ac:dyDescent="0.3">
      <c r="G35">
        <f t="shared" si="13"/>
        <v>0</v>
      </c>
      <c r="H35" t="str">
        <f t="shared" si="14"/>
        <v/>
      </c>
      <c r="I35" t="str">
        <f t="shared" si="15"/>
        <v/>
      </c>
      <c r="K35" t="str">
        <f t="shared" si="16"/>
        <v/>
      </c>
      <c r="L35" s="19" t="str">
        <f t="shared" si="11"/>
        <v/>
      </c>
      <c r="O35" s="18" t="str">
        <f t="shared" si="17"/>
        <v/>
      </c>
      <c r="Q35">
        <f t="shared" si="18"/>
        <v>0</v>
      </c>
      <c r="R35" t="str">
        <f t="shared" si="19"/>
        <v/>
      </c>
      <c r="S35">
        <v>100</v>
      </c>
      <c r="T35">
        <f t="shared" si="20"/>
        <v>0</v>
      </c>
      <c r="U35" s="4" t="str">
        <f t="shared" si="12"/>
        <v/>
      </c>
      <c r="X35" s="18" t="str">
        <f t="shared" si="21"/>
        <v/>
      </c>
    </row>
    <row r="36" spans="7:24" x14ac:dyDescent="0.3">
      <c r="G36">
        <f t="shared" si="13"/>
        <v>0</v>
      </c>
      <c r="H36" t="str">
        <f t="shared" si="14"/>
        <v/>
      </c>
      <c r="I36" t="str">
        <f t="shared" si="15"/>
        <v/>
      </c>
      <c r="K36" t="str">
        <f t="shared" si="16"/>
        <v/>
      </c>
      <c r="L36" s="19" t="str">
        <f t="shared" si="11"/>
        <v/>
      </c>
      <c r="O36" s="18" t="str">
        <f t="shared" si="17"/>
        <v/>
      </c>
      <c r="Q36">
        <f t="shared" si="18"/>
        <v>0</v>
      </c>
      <c r="R36" t="str">
        <f t="shared" si="19"/>
        <v/>
      </c>
      <c r="S36">
        <v>100</v>
      </c>
      <c r="T36">
        <f t="shared" si="20"/>
        <v>0</v>
      </c>
      <c r="U36" s="4" t="str">
        <f t="shared" si="12"/>
        <v/>
      </c>
      <c r="X36" s="18" t="str">
        <f t="shared" si="21"/>
        <v/>
      </c>
    </row>
    <row r="37" spans="7:24" x14ac:dyDescent="0.3">
      <c r="G37">
        <f t="shared" si="13"/>
        <v>0</v>
      </c>
      <c r="H37" t="str">
        <f t="shared" si="14"/>
        <v/>
      </c>
      <c r="I37" t="str">
        <f t="shared" si="15"/>
        <v/>
      </c>
      <c r="K37" t="str">
        <f t="shared" si="16"/>
        <v/>
      </c>
      <c r="L37" s="19" t="str">
        <f t="shared" si="11"/>
        <v/>
      </c>
      <c r="O37" s="18" t="str">
        <f t="shared" si="17"/>
        <v/>
      </c>
      <c r="Q37">
        <f t="shared" si="18"/>
        <v>0</v>
      </c>
      <c r="R37" t="str">
        <f t="shared" si="19"/>
        <v/>
      </c>
      <c r="S37">
        <v>100</v>
      </c>
      <c r="T37">
        <f t="shared" si="20"/>
        <v>0</v>
      </c>
      <c r="U37" s="4" t="str">
        <f t="shared" si="12"/>
        <v/>
      </c>
      <c r="X37" s="18" t="str">
        <f t="shared" si="21"/>
        <v/>
      </c>
    </row>
    <row r="38" spans="7:24" x14ac:dyDescent="0.3">
      <c r="G38">
        <f t="shared" si="13"/>
        <v>0</v>
      </c>
      <c r="H38" t="str">
        <f t="shared" si="14"/>
        <v/>
      </c>
      <c r="I38" t="str">
        <f t="shared" si="15"/>
        <v/>
      </c>
      <c r="K38" t="str">
        <f t="shared" si="16"/>
        <v/>
      </c>
      <c r="L38" s="19" t="str">
        <f t="shared" si="11"/>
        <v/>
      </c>
      <c r="O38" s="18" t="str">
        <f t="shared" si="17"/>
        <v/>
      </c>
      <c r="Q38">
        <f t="shared" si="18"/>
        <v>0</v>
      </c>
      <c r="R38" t="str">
        <f t="shared" si="19"/>
        <v/>
      </c>
      <c r="S38">
        <v>100</v>
      </c>
      <c r="T38">
        <f t="shared" si="20"/>
        <v>0</v>
      </c>
      <c r="U38" s="4" t="str">
        <f t="shared" si="12"/>
        <v/>
      </c>
      <c r="X38" s="18" t="str">
        <f t="shared" si="21"/>
        <v/>
      </c>
    </row>
    <row r="39" spans="7:24" x14ac:dyDescent="0.3">
      <c r="G39">
        <f t="shared" si="13"/>
        <v>0</v>
      </c>
      <c r="H39" t="str">
        <f t="shared" si="14"/>
        <v/>
      </c>
      <c r="I39" t="str">
        <f t="shared" si="15"/>
        <v/>
      </c>
      <c r="K39" t="str">
        <f t="shared" si="16"/>
        <v/>
      </c>
      <c r="L39" s="19" t="str">
        <f t="shared" si="11"/>
        <v/>
      </c>
      <c r="O39" s="18" t="str">
        <f t="shared" si="17"/>
        <v/>
      </c>
      <c r="Q39">
        <f t="shared" si="18"/>
        <v>0</v>
      </c>
      <c r="R39" t="str">
        <f t="shared" si="19"/>
        <v/>
      </c>
      <c r="S39">
        <v>100</v>
      </c>
      <c r="T39">
        <f t="shared" si="20"/>
        <v>0</v>
      </c>
      <c r="U39" s="4" t="str">
        <f t="shared" si="12"/>
        <v/>
      </c>
      <c r="X39" s="18" t="str">
        <f t="shared" si="21"/>
        <v/>
      </c>
    </row>
    <row r="40" spans="7:24" x14ac:dyDescent="0.3">
      <c r="G40">
        <f t="shared" si="13"/>
        <v>0</v>
      </c>
      <c r="H40" t="str">
        <f t="shared" si="14"/>
        <v/>
      </c>
      <c r="I40" t="str">
        <f t="shared" si="15"/>
        <v/>
      </c>
      <c r="K40" t="str">
        <f t="shared" si="16"/>
        <v/>
      </c>
      <c r="L40" s="19" t="str">
        <f t="shared" si="11"/>
        <v/>
      </c>
      <c r="O40" s="18" t="str">
        <f t="shared" si="17"/>
        <v/>
      </c>
      <c r="Q40">
        <f t="shared" si="18"/>
        <v>0</v>
      </c>
      <c r="R40" t="str">
        <f t="shared" si="19"/>
        <v/>
      </c>
      <c r="S40">
        <v>100</v>
      </c>
      <c r="T40">
        <f t="shared" si="20"/>
        <v>0</v>
      </c>
      <c r="U40" s="4" t="str">
        <f t="shared" si="12"/>
        <v/>
      </c>
      <c r="X40" s="18" t="str">
        <f t="shared" si="21"/>
        <v/>
      </c>
    </row>
    <row r="41" spans="7:24" x14ac:dyDescent="0.3">
      <c r="G41">
        <f t="shared" si="13"/>
        <v>0</v>
      </c>
      <c r="H41" t="str">
        <f t="shared" si="14"/>
        <v/>
      </c>
      <c r="I41" t="str">
        <f t="shared" si="15"/>
        <v/>
      </c>
      <c r="K41" t="str">
        <f t="shared" si="16"/>
        <v/>
      </c>
      <c r="L41" s="19" t="str">
        <f t="shared" si="11"/>
        <v/>
      </c>
      <c r="O41" s="18" t="str">
        <f t="shared" si="17"/>
        <v/>
      </c>
      <c r="Q41">
        <f t="shared" si="18"/>
        <v>0</v>
      </c>
      <c r="R41" t="str">
        <f t="shared" si="19"/>
        <v/>
      </c>
      <c r="S41">
        <v>100</v>
      </c>
      <c r="T41">
        <f t="shared" si="20"/>
        <v>0</v>
      </c>
      <c r="U41" s="4" t="str">
        <f t="shared" si="12"/>
        <v/>
      </c>
      <c r="X41" s="18" t="str">
        <f t="shared" si="21"/>
        <v/>
      </c>
    </row>
    <row r="42" spans="7:24" x14ac:dyDescent="0.3">
      <c r="G42">
        <f t="shared" si="13"/>
        <v>0</v>
      </c>
      <c r="H42" t="str">
        <f t="shared" si="14"/>
        <v/>
      </c>
      <c r="I42" t="str">
        <f t="shared" si="15"/>
        <v/>
      </c>
      <c r="K42" t="str">
        <f t="shared" si="16"/>
        <v/>
      </c>
      <c r="L42" s="19" t="str">
        <f t="shared" si="11"/>
        <v/>
      </c>
      <c r="O42" s="18" t="str">
        <f t="shared" si="17"/>
        <v/>
      </c>
      <c r="Q42">
        <f t="shared" si="18"/>
        <v>0</v>
      </c>
      <c r="R42" t="str">
        <f t="shared" si="19"/>
        <v/>
      </c>
      <c r="S42">
        <v>100</v>
      </c>
      <c r="T42">
        <f t="shared" si="20"/>
        <v>0</v>
      </c>
      <c r="U42" s="4" t="str">
        <f t="shared" si="12"/>
        <v/>
      </c>
      <c r="X42" s="18" t="str">
        <f t="shared" si="21"/>
        <v/>
      </c>
    </row>
    <row r="43" spans="7:24" x14ac:dyDescent="0.3">
      <c r="G43">
        <f t="shared" si="13"/>
        <v>0</v>
      </c>
      <c r="H43" t="str">
        <f t="shared" si="14"/>
        <v/>
      </c>
      <c r="I43" t="str">
        <f t="shared" si="15"/>
        <v/>
      </c>
      <c r="K43" t="str">
        <f t="shared" si="16"/>
        <v/>
      </c>
      <c r="L43" s="19" t="str">
        <f t="shared" si="11"/>
        <v/>
      </c>
      <c r="O43" s="18" t="str">
        <f t="shared" si="17"/>
        <v/>
      </c>
      <c r="Q43">
        <f t="shared" si="18"/>
        <v>0</v>
      </c>
      <c r="R43" t="str">
        <f t="shared" si="19"/>
        <v/>
      </c>
      <c r="S43">
        <v>100</v>
      </c>
      <c r="T43">
        <f t="shared" si="20"/>
        <v>0</v>
      </c>
      <c r="U43" s="4" t="str">
        <f t="shared" si="12"/>
        <v/>
      </c>
      <c r="X43" s="18" t="str">
        <f t="shared" si="21"/>
        <v/>
      </c>
    </row>
    <row r="44" spans="7:24" x14ac:dyDescent="0.3">
      <c r="G44">
        <f t="shared" si="13"/>
        <v>0</v>
      </c>
      <c r="H44" t="str">
        <f t="shared" si="14"/>
        <v/>
      </c>
      <c r="I44" t="str">
        <f t="shared" si="15"/>
        <v/>
      </c>
      <c r="K44" t="str">
        <f t="shared" si="16"/>
        <v/>
      </c>
      <c r="L44" s="19" t="str">
        <f t="shared" si="11"/>
        <v/>
      </c>
      <c r="O44" s="18" t="str">
        <f t="shared" si="17"/>
        <v/>
      </c>
      <c r="Q44">
        <f t="shared" si="18"/>
        <v>0</v>
      </c>
      <c r="R44" t="str">
        <f t="shared" si="19"/>
        <v/>
      </c>
      <c r="S44">
        <v>100</v>
      </c>
      <c r="T44">
        <f t="shared" si="20"/>
        <v>0</v>
      </c>
      <c r="U44" s="4" t="str">
        <f t="shared" si="12"/>
        <v/>
      </c>
      <c r="X44" s="18" t="str">
        <f t="shared" si="21"/>
        <v/>
      </c>
    </row>
    <row r="45" spans="7:24" x14ac:dyDescent="0.3">
      <c r="G45">
        <f t="shared" si="13"/>
        <v>0</v>
      </c>
      <c r="H45" t="str">
        <f t="shared" si="14"/>
        <v/>
      </c>
      <c r="I45" t="str">
        <f t="shared" si="15"/>
        <v/>
      </c>
      <c r="K45" t="str">
        <f t="shared" si="16"/>
        <v/>
      </c>
      <c r="L45" s="19" t="str">
        <f t="shared" si="11"/>
        <v/>
      </c>
      <c r="O45" s="18" t="str">
        <f t="shared" si="17"/>
        <v/>
      </c>
      <c r="Q45">
        <f t="shared" si="18"/>
        <v>0</v>
      </c>
      <c r="R45" t="str">
        <f t="shared" si="19"/>
        <v/>
      </c>
      <c r="S45">
        <v>100</v>
      </c>
      <c r="T45">
        <f t="shared" si="20"/>
        <v>0</v>
      </c>
      <c r="U45" s="4" t="str">
        <f t="shared" si="12"/>
        <v/>
      </c>
      <c r="X45" s="18" t="str">
        <f t="shared" si="21"/>
        <v/>
      </c>
    </row>
    <row r="46" spans="7:24" x14ac:dyDescent="0.3">
      <c r="G46">
        <f t="shared" si="13"/>
        <v>0</v>
      </c>
      <c r="H46" t="str">
        <f t="shared" si="14"/>
        <v/>
      </c>
      <c r="I46" t="str">
        <f t="shared" si="15"/>
        <v/>
      </c>
      <c r="K46" t="str">
        <f t="shared" si="16"/>
        <v/>
      </c>
      <c r="L46" s="19" t="str">
        <f t="shared" si="11"/>
        <v/>
      </c>
      <c r="O46" s="18" t="str">
        <f t="shared" si="17"/>
        <v/>
      </c>
      <c r="Q46">
        <f t="shared" si="18"/>
        <v>0</v>
      </c>
      <c r="R46" t="str">
        <f t="shared" si="19"/>
        <v/>
      </c>
      <c r="S46">
        <v>100</v>
      </c>
      <c r="T46">
        <f t="shared" si="20"/>
        <v>0</v>
      </c>
      <c r="U46" s="4" t="str">
        <f t="shared" si="12"/>
        <v/>
      </c>
      <c r="X46" s="18" t="str">
        <f t="shared" si="21"/>
        <v/>
      </c>
    </row>
    <row r="47" spans="7:24" x14ac:dyDescent="0.3">
      <c r="G47">
        <f t="shared" si="13"/>
        <v>0</v>
      </c>
      <c r="H47" t="str">
        <f t="shared" si="14"/>
        <v/>
      </c>
      <c r="I47" t="str">
        <f t="shared" si="15"/>
        <v/>
      </c>
      <c r="K47" t="str">
        <f t="shared" si="16"/>
        <v/>
      </c>
      <c r="L47" s="19" t="str">
        <f t="shared" si="11"/>
        <v/>
      </c>
      <c r="O47" s="18" t="str">
        <f t="shared" si="17"/>
        <v/>
      </c>
      <c r="Q47">
        <f t="shared" si="18"/>
        <v>0</v>
      </c>
      <c r="R47" t="str">
        <f t="shared" si="19"/>
        <v/>
      </c>
      <c r="S47">
        <v>100</v>
      </c>
      <c r="T47">
        <f t="shared" si="20"/>
        <v>0</v>
      </c>
      <c r="U47" s="4" t="str">
        <f t="shared" si="12"/>
        <v/>
      </c>
      <c r="X47" s="18" t="str">
        <f t="shared" si="21"/>
        <v/>
      </c>
    </row>
    <row r="48" spans="7:24" x14ac:dyDescent="0.3">
      <c r="G48">
        <f t="shared" si="13"/>
        <v>0</v>
      </c>
      <c r="H48" t="str">
        <f t="shared" si="14"/>
        <v/>
      </c>
      <c r="I48" t="str">
        <f t="shared" si="15"/>
        <v/>
      </c>
      <c r="K48" t="str">
        <f t="shared" si="16"/>
        <v/>
      </c>
      <c r="L48" s="19" t="str">
        <f t="shared" si="11"/>
        <v/>
      </c>
      <c r="O48" s="18" t="str">
        <f t="shared" si="17"/>
        <v/>
      </c>
      <c r="Q48">
        <f t="shared" si="18"/>
        <v>0</v>
      </c>
      <c r="R48" t="str">
        <f t="shared" si="19"/>
        <v/>
      </c>
      <c r="S48">
        <v>100</v>
      </c>
      <c r="T48">
        <f t="shared" si="20"/>
        <v>0</v>
      </c>
      <c r="U48" s="4" t="str">
        <f t="shared" si="12"/>
        <v/>
      </c>
      <c r="X48" s="18" t="str">
        <f t="shared" si="21"/>
        <v/>
      </c>
    </row>
    <row r="49" spans="7:24" x14ac:dyDescent="0.3">
      <c r="G49">
        <f t="shared" si="13"/>
        <v>0</v>
      </c>
      <c r="H49" t="str">
        <f t="shared" si="14"/>
        <v/>
      </c>
      <c r="I49" t="str">
        <f t="shared" si="15"/>
        <v/>
      </c>
      <c r="K49" t="str">
        <f t="shared" si="16"/>
        <v/>
      </c>
      <c r="L49" s="19" t="str">
        <f t="shared" si="11"/>
        <v/>
      </c>
      <c r="O49" s="18" t="str">
        <f t="shared" si="17"/>
        <v/>
      </c>
      <c r="Q49">
        <f t="shared" si="18"/>
        <v>0</v>
      </c>
      <c r="R49" t="str">
        <f t="shared" si="19"/>
        <v/>
      </c>
      <c r="T49">
        <f t="shared" si="20"/>
        <v>0</v>
      </c>
      <c r="U49" s="4" t="str">
        <f t="shared" si="12"/>
        <v/>
      </c>
      <c r="X49" s="18" t="str">
        <f t="shared" si="21"/>
        <v/>
      </c>
    </row>
    <row r="50" spans="7:24" x14ac:dyDescent="0.3">
      <c r="G50">
        <f t="shared" si="13"/>
        <v>0</v>
      </c>
      <c r="H50" t="str">
        <f t="shared" si="14"/>
        <v/>
      </c>
      <c r="I50" t="str">
        <f t="shared" si="15"/>
        <v/>
      </c>
      <c r="K50" t="str">
        <f t="shared" si="16"/>
        <v/>
      </c>
      <c r="L50" s="19" t="str">
        <f t="shared" si="11"/>
        <v/>
      </c>
      <c r="O50" s="18" t="str">
        <f t="shared" si="17"/>
        <v/>
      </c>
      <c r="Q50">
        <f t="shared" si="18"/>
        <v>0</v>
      </c>
      <c r="R50" t="str">
        <f t="shared" si="19"/>
        <v/>
      </c>
      <c r="T50">
        <f t="shared" si="20"/>
        <v>0</v>
      </c>
      <c r="U50" s="4" t="str">
        <f t="shared" si="12"/>
        <v/>
      </c>
      <c r="X50" s="18" t="str">
        <f t="shared" si="21"/>
        <v/>
      </c>
    </row>
    <row r="51" spans="7:24" x14ac:dyDescent="0.3">
      <c r="G51">
        <f t="shared" si="13"/>
        <v>0</v>
      </c>
      <c r="H51" t="str">
        <f t="shared" si="14"/>
        <v/>
      </c>
      <c r="I51" t="str">
        <f t="shared" si="15"/>
        <v/>
      </c>
      <c r="K51" t="str">
        <f t="shared" si="16"/>
        <v/>
      </c>
      <c r="L51" s="19" t="str">
        <f t="shared" si="11"/>
        <v/>
      </c>
      <c r="O51" s="18" t="str">
        <f t="shared" si="17"/>
        <v/>
      </c>
      <c r="Q51">
        <f t="shared" si="18"/>
        <v>0</v>
      </c>
      <c r="R51" t="str">
        <f t="shared" si="19"/>
        <v/>
      </c>
      <c r="T51">
        <f t="shared" si="20"/>
        <v>0</v>
      </c>
      <c r="U51" s="4" t="str">
        <f t="shared" si="12"/>
        <v/>
      </c>
      <c r="X51" s="18" t="str">
        <f t="shared" si="21"/>
        <v/>
      </c>
    </row>
    <row r="52" spans="7:24" x14ac:dyDescent="0.3">
      <c r="G52">
        <f t="shared" si="13"/>
        <v>0</v>
      </c>
      <c r="H52" t="str">
        <f t="shared" si="14"/>
        <v/>
      </c>
      <c r="I52" t="str">
        <f t="shared" si="15"/>
        <v/>
      </c>
      <c r="K52" t="str">
        <f t="shared" si="16"/>
        <v/>
      </c>
      <c r="L52" s="19" t="str">
        <f t="shared" si="11"/>
        <v/>
      </c>
      <c r="O52" s="18" t="str">
        <f t="shared" si="17"/>
        <v/>
      </c>
      <c r="Q52">
        <f t="shared" si="18"/>
        <v>0</v>
      </c>
      <c r="R52" t="str">
        <f t="shared" si="19"/>
        <v/>
      </c>
      <c r="T52">
        <f t="shared" si="20"/>
        <v>0</v>
      </c>
      <c r="U52" s="4" t="str">
        <f t="shared" si="12"/>
        <v/>
      </c>
      <c r="X52" s="18" t="str">
        <f t="shared" si="21"/>
        <v/>
      </c>
    </row>
    <row r="53" spans="7:24" x14ac:dyDescent="0.3">
      <c r="G53">
        <f t="shared" si="13"/>
        <v>0</v>
      </c>
      <c r="H53" t="str">
        <f t="shared" si="14"/>
        <v/>
      </c>
      <c r="I53" t="str">
        <f t="shared" si="15"/>
        <v/>
      </c>
      <c r="K53" t="str">
        <f t="shared" si="16"/>
        <v/>
      </c>
      <c r="L53" s="19" t="str">
        <f t="shared" si="11"/>
        <v/>
      </c>
      <c r="O53" s="18" t="str">
        <f t="shared" si="17"/>
        <v/>
      </c>
      <c r="Q53">
        <f t="shared" si="18"/>
        <v>0</v>
      </c>
      <c r="R53" t="str">
        <f t="shared" si="19"/>
        <v/>
      </c>
      <c r="T53">
        <f t="shared" si="20"/>
        <v>0</v>
      </c>
      <c r="U53" s="4" t="str">
        <f t="shared" si="12"/>
        <v/>
      </c>
      <c r="X53" s="18" t="str">
        <f t="shared" si="21"/>
        <v/>
      </c>
    </row>
    <row r="54" spans="7:24" x14ac:dyDescent="0.3">
      <c r="G54">
        <f t="shared" si="13"/>
        <v>0</v>
      </c>
      <c r="H54" t="str">
        <f t="shared" si="14"/>
        <v/>
      </c>
      <c r="I54" t="str">
        <f t="shared" si="15"/>
        <v/>
      </c>
      <c r="K54" t="str">
        <f t="shared" si="16"/>
        <v/>
      </c>
      <c r="L54" s="19" t="str">
        <f t="shared" si="11"/>
        <v/>
      </c>
      <c r="O54" s="18" t="str">
        <f t="shared" si="17"/>
        <v/>
      </c>
      <c r="Q54">
        <f t="shared" si="18"/>
        <v>0</v>
      </c>
      <c r="R54" t="str">
        <f t="shared" si="19"/>
        <v/>
      </c>
      <c r="T54">
        <f t="shared" si="20"/>
        <v>0</v>
      </c>
      <c r="U54" s="4" t="str">
        <f t="shared" si="12"/>
        <v/>
      </c>
      <c r="X54" s="18" t="str">
        <f t="shared" si="21"/>
        <v/>
      </c>
    </row>
    <row r="55" spans="7:24" x14ac:dyDescent="0.3">
      <c r="G55">
        <f t="shared" si="13"/>
        <v>0</v>
      </c>
      <c r="H55" t="str">
        <f t="shared" si="14"/>
        <v/>
      </c>
      <c r="I55" t="str">
        <f t="shared" si="15"/>
        <v/>
      </c>
      <c r="K55" t="str">
        <f t="shared" si="16"/>
        <v/>
      </c>
      <c r="L55" s="19" t="str">
        <f t="shared" si="11"/>
        <v/>
      </c>
      <c r="O55" s="18" t="str">
        <f t="shared" si="17"/>
        <v/>
      </c>
      <c r="Q55">
        <f t="shared" si="18"/>
        <v>0</v>
      </c>
      <c r="R55" t="str">
        <f t="shared" si="19"/>
        <v/>
      </c>
      <c r="T55">
        <f t="shared" si="20"/>
        <v>0</v>
      </c>
      <c r="U55" s="4" t="str">
        <f t="shared" si="12"/>
        <v/>
      </c>
      <c r="X55" s="18" t="str">
        <f t="shared" si="21"/>
        <v/>
      </c>
    </row>
    <row r="56" spans="7:24" x14ac:dyDescent="0.3">
      <c r="G56">
        <f t="shared" si="13"/>
        <v>0</v>
      </c>
      <c r="H56" t="str">
        <f t="shared" si="14"/>
        <v/>
      </c>
      <c r="I56" t="str">
        <f t="shared" si="15"/>
        <v/>
      </c>
      <c r="K56" t="str">
        <f t="shared" si="16"/>
        <v/>
      </c>
      <c r="L56" s="19" t="str">
        <f t="shared" si="11"/>
        <v/>
      </c>
      <c r="O56" s="18" t="str">
        <f t="shared" si="17"/>
        <v/>
      </c>
      <c r="Q56">
        <f t="shared" si="18"/>
        <v>0</v>
      </c>
      <c r="R56" t="str">
        <f t="shared" si="19"/>
        <v/>
      </c>
      <c r="T56">
        <f t="shared" si="20"/>
        <v>0</v>
      </c>
      <c r="U56" s="4" t="str">
        <f t="shared" si="12"/>
        <v/>
      </c>
      <c r="X56" s="18" t="str">
        <f t="shared" si="21"/>
        <v/>
      </c>
    </row>
    <row r="57" spans="7:24" x14ac:dyDescent="0.3">
      <c r="G57">
        <f t="shared" si="13"/>
        <v>0</v>
      </c>
      <c r="H57" t="str">
        <f t="shared" si="14"/>
        <v/>
      </c>
      <c r="I57" t="str">
        <f t="shared" si="15"/>
        <v/>
      </c>
      <c r="K57" t="str">
        <f t="shared" si="16"/>
        <v/>
      </c>
      <c r="L57" s="19" t="str">
        <f t="shared" si="11"/>
        <v/>
      </c>
      <c r="O57" s="18" t="str">
        <f t="shared" si="17"/>
        <v/>
      </c>
      <c r="Q57">
        <f t="shared" si="18"/>
        <v>0</v>
      </c>
      <c r="R57" t="str">
        <f t="shared" si="19"/>
        <v/>
      </c>
      <c r="T57">
        <f t="shared" si="20"/>
        <v>0</v>
      </c>
      <c r="U57" s="4" t="str">
        <f t="shared" si="12"/>
        <v/>
      </c>
      <c r="X57" s="18" t="str">
        <f t="shared" si="21"/>
        <v/>
      </c>
    </row>
    <row r="58" spans="7:24" x14ac:dyDescent="0.3">
      <c r="G58">
        <f t="shared" si="13"/>
        <v>0</v>
      </c>
      <c r="H58" t="str">
        <f t="shared" si="14"/>
        <v/>
      </c>
      <c r="I58" t="str">
        <f t="shared" si="15"/>
        <v/>
      </c>
      <c r="K58" t="str">
        <f t="shared" si="16"/>
        <v/>
      </c>
      <c r="L58" s="19" t="str">
        <f t="shared" si="11"/>
        <v/>
      </c>
      <c r="O58" s="18" t="str">
        <f t="shared" si="17"/>
        <v/>
      </c>
      <c r="Q58">
        <f t="shared" si="18"/>
        <v>0</v>
      </c>
      <c r="R58" t="str">
        <f t="shared" si="19"/>
        <v/>
      </c>
      <c r="T58">
        <f t="shared" si="20"/>
        <v>0</v>
      </c>
      <c r="U58" s="4" t="str">
        <f t="shared" si="12"/>
        <v/>
      </c>
      <c r="X58" s="18" t="str">
        <f t="shared" si="21"/>
        <v/>
      </c>
    </row>
    <row r="59" spans="7:24" x14ac:dyDescent="0.3">
      <c r="G59">
        <f t="shared" si="13"/>
        <v>0</v>
      </c>
      <c r="H59" t="str">
        <f t="shared" si="14"/>
        <v/>
      </c>
      <c r="I59" t="str">
        <f t="shared" si="15"/>
        <v/>
      </c>
      <c r="K59" t="str">
        <f t="shared" si="16"/>
        <v/>
      </c>
      <c r="L59" s="19" t="str">
        <f t="shared" si="11"/>
        <v/>
      </c>
      <c r="O59" s="18" t="str">
        <f t="shared" si="17"/>
        <v/>
      </c>
      <c r="Q59">
        <f t="shared" si="18"/>
        <v>0</v>
      </c>
      <c r="R59" t="str">
        <f t="shared" si="19"/>
        <v/>
      </c>
      <c r="T59">
        <f t="shared" si="20"/>
        <v>0</v>
      </c>
      <c r="U59" s="4" t="str">
        <f t="shared" si="12"/>
        <v/>
      </c>
      <c r="X59" s="18" t="str">
        <f t="shared" si="21"/>
        <v/>
      </c>
    </row>
    <row r="60" spans="7:24" x14ac:dyDescent="0.3">
      <c r="G60">
        <f t="shared" si="13"/>
        <v>0</v>
      </c>
      <c r="H60" t="str">
        <f t="shared" si="14"/>
        <v/>
      </c>
      <c r="I60" t="str">
        <f t="shared" si="15"/>
        <v/>
      </c>
      <c r="K60" t="str">
        <f t="shared" si="16"/>
        <v/>
      </c>
      <c r="L60" s="19" t="str">
        <f t="shared" si="11"/>
        <v/>
      </c>
      <c r="O60" s="18" t="str">
        <f t="shared" si="17"/>
        <v/>
      </c>
      <c r="Q60">
        <f t="shared" si="18"/>
        <v>0</v>
      </c>
      <c r="R60" t="str">
        <f t="shared" si="19"/>
        <v/>
      </c>
      <c r="T60">
        <f t="shared" si="20"/>
        <v>0</v>
      </c>
      <c r="U60" s="4" t="str">
        <f t="shared" si="12"/>
        <v/>
      </c>
      <c r="X60" s="18" t="str">
        <f t="shared" si="21"/>
        <v/>
      </c>
    </row>
    <row r="61" spans="7:24" x14ac:dyDescent="0.3">
      <c r="G61">
        <f t="shared" si="13"/>
        <v>0</v>
      </c>
      <c r="H61" t="str">
        <f t="shared" si="14"/>
        <v/>
      </c>
      <c r="I61" t="str">
        <f t="shared" si="15"/>
        <v/>
      </c>
      <c r="K61" t="str">
        <f t="shared" si="16"/>
        <v/>
      </c>
      <c r="L61" s="19" t="str">
        <f t="shared" si="11"/>
        <v/>
      </c>
      <c r="O61" s="18" t="str">
        <f t="shared" si="17"/>
        <v/>
      </c>
      <c r="Q61">
        <f t="shared" si="18"/>
        <v>0</v>
      </c>
      <c r="R61" t="str">
        <f t="shared" si="19"/>
        <v/>
      </c>
      <c r="T61">
        <f t="shared" si="20"/>
        <v>0</v>
      </c>
      <c r="U61" s="4" t="str">
        <f t="shared" si="12"/>
        <v/>
      </c>
      <c r="X61" s="18" t="str">
        <f t="shared" si="21"/>
        <v/>
      </c>
    </row>
    <row r="62" spans="7:24" x14ac:dyDescent="0.3">
      <c r="G62">
        <f t="shared" si="13"/>
        <v>0</v>
      </c>
      <c r="H62" t="str">
        <f t="shared" si="14"/>
        <v/>
      </c>
      <c r="I62" t="str">
        <f t="shared" si="15"/>
        <v/>
      </c>
      <c r="K62" t="str">
        <f t="shared" si="16"/>
        <v/>
      </c>
      <c r="L62" s="19" t="str">
        <f t="shared" si="11"/>
        <v/>
      </c>
      <c r="O62" s="18" t="str">
        <f t="shared" si="17"/>
        <v/>
      </c>
      <c r="Q62">
        <f t="shared" si="18"/>
        <v>0</v>
      </c>
      <c r="R62" t="str">
        <f t="shared" si="19"/>
        <v/>
      </c>
      <c r="T62">
        <f t="shared" si="20"/>
        <v>0</v>
      </c>
      <c r="U62" s="4" t="str">
        <f t="shared" si="12"/>
        <v/>
      </c>
      <c r="X62" s="18" t="str">
        <f t="shared" si="21"/>
        <v/>
      </c>
    </row>
    <row r="63" spans="7:24" x14ac:dyDescent="0.3">
      <c r="G63">
        <f t="shared" si="13"/>
        <v>0</v>
      </c>
      <c r="H63" t="str">
        <f t="shared" si="14"/>
        <v/>
      </c>
      <c r="I63" t="str">
        <f t="shared" si="15"/>
        <v/>
      </c>
      <c r="K63" t="str">
        <f t="shared" si="16"/>
        <v/>
      </c>
      <c r="L63" s="19" t="str">
        <f t="shared" si="11"/>
        <v/>
      </c>
      <c r="O63" s="18" t="str">
        <f t="shared" si="17"/>
        <v/>
      </c>
      <c r="Q63">
        <f t="shared" si="18"/>
        <v>0</v>
      </c>
      <c r="R63" t="str">
        <f t="shared" si="19"/>
        <v/>
      </c>
      <c r="T63">
        <f t="shared" si="20"/>
        <v>0</v>
      </c>
      <c r="U63" s="4" t="str">
        <f t="shared" si="12"/>
        <v/>
      </c>
      <c r="X63" s="18" t="str">
        <f t="shared" si="21"/>
        <v/>
      </c>
    </row>
    <row r="64" spans="7:24" x14ac:dyDescent="0.3">
      <c r="G64">
        <f t="shared" si="13"/>
        <v>0</v>
      </c>
      <c r="H64" t="str">
        <f t="shared" si="14"/>
        <v/>
      </c>
      <c r="I64" t="str">
        <f t="shared" si="15"/>
        <v/>
      </c>
      <c r="K64" t="str">
        <f t="shared" si="16"/>
        <v/>
      </c>
      <c r="L64" s="19" t="str">
        <f t="shared" si="11"/>
        <v/>
      </c>
      <c r="O64" s="18" t="str">
        <f t="shared" si="17"/>
        <v/>
      </c>
      <c r="Q64">
        <f t="shared" si="18"/>
        <v>0</v>
      </c>
      <c r="R64" t="str">
        <f t="shared" si="19"/>
        <v/>
      </c>
      <c r="T64">
        <f t="shared" si="20"/>
        <v>0</v>
      </c>
      <c r="U64" s="4" t="str">
        <f t="shared" si="12"/>
        <v/>
      </c>
      <c r="X64" s="18" t="str">
        <f t="shared" si="21"/>
        <v/>
      </c>
    </row>
    <row r="65" spans="7:24" x14ac:dyDescent="0.3">
      <c r="G65">
        <f t="shared" si="13"/>
        <v>0</v>
      </c>
      <c r="H65" t="str">
        <f t="shared" si="14"/>
        <v/>
      </c>
      <c r="I65" t="str">
        <f t="shared" si="15"/>
        <v/>
      </c>
      <c r="K65" t="str">
        <f t="shared" si="16"/>
        <v/>
      </c>
      <c r="L65" s="19" t="str">
        <f t="shared" si="11"/>
        <v/>
      </c>
      <c r="O65" s="18" t="str">
        <f t="shared" si="17"/>
        <v/>
      </c>
      <c r="Q65">
        <f t="shared" si="18"/>
        <v>0</v>
      </c>
      <c r="R65" t="str">
        <f t="shared" si="19"/>
        <v/>
      </c>
      <c r="T65">
        <f t="shared" si="20"/>
        <v>0</v>
      </c>
      <c r="U65" s="4" t="str">
        <f t="shared" si="12"/>
        <v/>
      </c>
      <c r="X65" s="18" t="str">
        <f t="shared" si="21"/>
        <v/>
      </c>
    </row>
    <row r="66" spans="7:24" x14ac:dyDescent="0.3">
      <c r="G66">
        <f t="shared" si="13"/>
        <v>0</v>
      </c>
      <c r="H66" t="str">
        <f t="shared" si="14"/>
        <v/>
      </c>
      <c r="I66" t="str">
        <f t="shared" si="15"/>
        <v/>
      </c>
      <c r="K66" t="str">
        <f t="shared" si="16"/>
        <v/>
      </c>
      <c r="L66" s="19" t="str">
        <f t="shared" si="11"/>
        <v/>
      </c>
      <c r="O66" s="18" t="str">
        <f t="shared" si="17"/>
        <v/>
      </c>
      <c r="Q66">
        <f t="shared" si="18"/>
        <v>0</v>
      </c>
      <c r="R66" t="str">
        <f t="shared" si="19"/>
        <v/>
      </c>
      <c r="T66">
        <f t="shared" si="20"/>
        <v>0</v>
      </c>
      <c r="U66" s="4" t="str">
        <f t="shared" si="12"/>
        <v/>
      </c>
      <c r="X66" s="18" t="str">
        <f t="shared" si="21"/>
        <v/>
      </c>
    </row>
    <row r="67" spans="7:24" x14ac:dyDescent="0.3">
      <c r="G67">
        <f t="shared" si="13"/>
        <v>0</v>
      </c>
      <c r="H67" t="str">
        <f t="shared" si="14"/>
        <v/>
      </c>
      <c r="I67" t="str">
        <f t="shared" si="15"/>
        <v/>
      </c>
      <c r="K67" t="str">
        <f t="shared" si="16"/>
        <v/>
      </c>
      <c r="L67" s="19" t="str">
        <f t="shared" si="11"/>
        <v/>
      </c>
      <c r="O67" s="18" t="str">
        <f t="shared" si="17"/>
        <v/>
      </c>
      <c r="Q67">
        <f t="shared" si="18"/>
        <v>0</v>
      </c>
      <c r="R67" t="str">
        <f t="shared" si="19"/>
        <v/>
      </c>
      <c r="T67">
        <f t="shared" si="20"/>
        <v>0</v>
      </c>
      <c r="U67" s="4" t="str">
        <f t="shared" si="12"/>
        <v/>
      </c>
      <c r="X67" s="18" t="str">
        <f t="shared" si="21"/>
        <v/>
      </c>
    </row>
    <row r="68" spans="7:24" x14ac:dyDescent="0.3">
      <c r="G68">
        <f t="shared" si="13"/>
        <v>0</v>
      </c>
      <c r="H68" t="str">
        <f t="shared" si="14"/>
        <v/>
      </c>
      <c r="I68" t="str">
        <f t="shared" si="15"/>
        <v/>
      </c>
      <c r="K68" t="str">
        <f t="shared" si="16"/>
        <v/>
      </c>
      <c r="L68" s="19" t="str">
        <f t="shared" si="11"/>
        <v/>
      </c>
      <c r="O68" s="18" t="str">
        <f t="shared" si="17"/>
        <v/>
      </c>
      <c r="Q68">
        <f t="shared" si="18"/>
        <v>0</v>
      </c>
      <c r="R68" t="str">
        <f t="shared" si="19"/>
        <v/>
      </c>
      <c r="T68">
        <f t="shared" si="20"/>
        <v>0</v>
      </c>
      <c r="U68" s="4" t="str">
        <f t="shared" si="12"/>
        <v/>
      </c>
      <c r="X68" s="18" t="str">
        <f t="shared" si="21"/>
        <v/>
      </c>
    </row>
    <row r="69" spans="7:24" x14ac:dyDescent="0.3">
      <c r="G69">
        <f t="shared" si="13"/>
        <v>0</v>
      </c>
      <c r="H69" t="str">
        <f t="shared" si="14"/>
        <v/>
      </c>
      <c r="I69" t="str">
        <f t="shared" si="15"/>
        <v/>
      </c>
      <c r="K69" t="str">
        <f t="shared" si="16"/>
        <v/>
      </c>
      <c r="L69" s="19" t="str">
        <f t="shared" si="11"/>
        <v/>
      </c>
      <c r="O69" s="18" t="str">
        <f t="shared" si="17"/>
        <v/>
      </c>
      <c r="Q69">
        <f t="shared" si="18"/>
        <v>0</v>
      </c>
      <c r="R69" t="str">
        <f t="shared" si="19"/>
        <v/>
      </c>
      <c r="T69">
        <f t="shared" si="20"/>
        <v>0</v>
      </c>
      <c r="U69" s="4" t="str">
        <f t="shared" si="12"/>
        <v/>
      </c>
      <c r="X69" s="18" t="str">
        <f t="shared" si="21"/>
        <v/>
      </c>
    </row>
    <row r="70" spans="7:24" x14ac:dyDescent="0.3">
      <c r="G70">
        <f t="shared" si="13"/>
        <v>0</v>
      </c>
      <c r="H70" t="str">
        <f t="shared" si="14"/>
        <v/>
      </c>
      <c r="I70" t="str">
        <f t="shared" si="15"/>
        <v/>
      </c>
      <c r="K70" t="str">
        <f t="shared" si="16"/>
        <v/>
      </c>
      <c r="L70" s="19" t="str">
        <f t="shared" si="11"/>
        <v/>
      </c>
      <c r="O70" s="18" t="str">
        <f t="shared" si="17"/>
        <v/>
      </c>
      <c r="Q70">
        <f t="shared" si="18"/>
        <v>0</v>
      </c>
      <c r="R70" t="str">
        <f t="shared" si="19"/>
        <v/>
      </c>
      <c r="T70">
        <f t="shared" si="20"/>
        <v>0</v>
      </c>
      <c r="U70" s="4" t="str">
        <f t="shared" si="12"/>
        <v/>
      </c>
      <c r="X70" s="18" t="str">
        <f t="shared" si="21"/>
        <v/>
      </c>
    </row>
    <row r="71" spans="7:24" x14ac:dyDescent="0.3">
      <c r="G71">
        <f t="shared" si="13"/>
        <v>0</v>
      </c>
      <c r="H71" t="str">
        <f t="shared" si="14"/>
        <v/>
      </c>
      <c r="I71" t="str">
        <f t="shared" si="15"/>
        <v/>
      </c>
      <c r="K71" t="str">
        <f t="shared" si="16"/>
        <v/>
      </c>
      <c r="L71" s="19" t="str">
        <f t="shared" si="11"/>
        <v/>
      </c>
      <c r="O71" s="18" t="str">
        <f t="shared" si="17"/>
        <v/>
      </c>
      <c r="Q71">
        <f t="shared" si="18"/>
        <v>0</v>
      </c>
      <c r="R71" t="str">
        <f t="shared" si="19"/>
        <v/>
      </c>
      <c r="T71">
        <f t="shared" si="20"/>
        <v>0</v>
      </c>
      <c r="U71" s="4" t="str">
        <f t="shared" si="12"/>
        <v/>
      </c>
      <c r="X71" s="18" t="str">
        <f t="shared" si="21"/>
        <v/>
      </c>
    </row>
    <row r="72" spans="7:24" x14ac:dyDescent="0.3">
      <c r="G72">
        <f t="shared" si="13"/>
        <v>0</v>
      </c>
      <c r="H72" t="str">
        <f t="shared" si="14"/>
        <v/>
      </c>
      <c r="I72" t="str">
        <f t="shared" si="15"/>
        <v/>
      </c>
      <c r="K72" t="str">
        <f t="shared" si="16"/>
        <v/>
      </c>
      <c r="L72" s="19" t="str">
        <f t="shared" si="11"/>
        <v/>
      </c>
      <c r="O72" s="18" t="str">
        <f t="shared" si="17"/>
        <v/>
      </c>
      <c r="Q72">
        <f t="shared" si="18"/>
        <v>0</v>
      </c>
      <c r="R72" t="str">
        <f t="shared" si="19"/>
        <v/>
      </c>
      <c r="T72">
        <f t="shared" si="20"/>
        <v>0</v>
      </c>
      <c r="U72" s="4" t="str">
        <f t="shared" si="12"/>
        <v/>
      </c>
      <c r="X72" s="18" t="str">
        <f t="shared" si="21"/>
        <v/>
      </c>
    </row>
    <row r="73" spans="7:24" x14ac:dyDescent="0.3">
      <c r="G73">
        <f t="shared" si="13"/>
        <v>0</v>
      </c>
      <c r="H73" t="str">
        <f t="shared" si="14"/>
        <v/>
      </c>
      <c r="I73" t="str">
        <f t="shared" si="15"/>
        <v/>
      </c>
      <c r="K73" t="str">
        <f t="shared" si="16"/>
        <v/>
      </c>
      <c r="L73" s="19" t="str">
        <f t="shared" si="11"/>
        <v/>
      </c>
      <c r="O73" s="18" t="str">
        <f t="shared" si="17"/>
        <v/>
      </c>
      <c r="Q73">
        <f t="shared" si="18"/>
        <v>0</v>
      </c>
      <c r="R73" t="str">
        <f t="shared" si="19"/>
        <v/>
      </c>
      <c r="T73">
        <f t="shared" si="20"/>
        <v>0</v>
      </c>
      <c r="U73" s="4" t="str">
        <f t="shared" si="12"/>
        <v/>
      </c>
      <c r="X73" s="18" t="str">
        <f t="shared" si="21"/>
        <v/>
      </c>
    </row>
    <row r="74" spans="7:24" x14ac:dyDescent="0.3">
      <c r="G74">
        <f t="shared" si="13"/>
        <v>0</v>
      </c>
      <c r="H74" t="str">
        <f t="shared" si="14"/>
        <v/>
      </c>
      <c r="I74" t="str">
        <f t="shared" si="15"/>
        <v/>
      </c>
      <c r="K74" t="str">
        <f t="shared" si="16"/>
        <v/>
      </c>
      <c r="L74" s="19" t="str">
        <f t="shared" si="11"/>
        <v/>
      </c>
      <c r="O74" s="18" t="str">
        <f t="shared" si="17"/>
        <v/>
      </c>
      <c r="Q74">
        <f t="shared" si="18"/>
        <v>0</v>
      </c>
      <c r="R74" t="str">
        <f t="shared" si="19"/>
        <v/>
      </c>
      <c r="T74">
        <f t="shared" si="20"/>
        <v>0</v>
      </c>
      <c r="U74" s="4" t="str">
        <f t="shared" si="12"/>
        <v/>
      </c>
      <c r="X74" s="18" t="str">
        <f t="shared" si="21"/>
        <v/>
      </c>
    </row>
    <row r="75" spans="7:24" x14ac:dyDescent="0.3">
      <c r="G75">
        <f t="shared" si="13"/>
        <v>0</v>
      </c>
      <c r="H75" t="str">
        <f t="shared" si="14"/>
        <v/>
      </c>
      <c r="I75" t="str">
        <f t="shared" si="15"/>
        <v/>
      </c>
      <c r="K75" t="str">
        <f t="shared" si="16"/>
        <v/>
      </c>
      <c r="L75" s="19" t="str">
        <f t="shared" si="11"/>
        <v/>
      </c>
      <c r="O75" s="18" t="str">
        <f t="shared" si="17"/>
        <v/>
      </c>
      <c r="Q75">
        <f t="shared" si="18"/>
        <v>0</v>
      </c>
      <c r="R75" t="str">
        <f t="shared" si="19"/>
        <v/>
      </c>
      <c r="T75">
        <f t="shared" si="20"/>
        <v>0</v>
      </c>
      <c r="U75" s="4" t="str">
        <f t="shared" si="12"/>
        <v/>
      </c>
      <c r="X75" s="18" t="str">
        <f t="shared" si="21"/>
        <v/>
      </c>
    </row>
    <row r="76" spans="7:24" x14ac:dyDescent="0.3">
      <c r="G76">
        <f t="shared" si="13"/>
        <v>0</v>
      </c>
      <c r="H76" t="str">
        <f t="shared" si="14"/>
        <v/>
      </c>
      <c r="I76" t="str">
        <f t="shared" si="15"/>
        <v/>
      </c>
      <c r="K76" t="str">
        <f t="shared" si="16"/>
        <v/>
      </c>
      <c r="L76" s="19" t="str">
        <f t="shared" si="11"/>
        <v/>
      </c>
      <c r="O76" s="18" t="str">
        <f t="shared" si="17"/>
        <v/>
      </c>
      <c r="Q76">
        <f t="shared" si="18"/>
        <v>0</v>
      </c>
      <c r="R76" t="str">
        <f t="shared" si="19"/>
        <v/>
      </c>
      <c r="T76">
        <f t="shared" si="20"/>
        <v>0</v>
      </c>
      <c r="U76" s="4" t="str">
        <f t="shared" si="12"/>
        <v/>
      </c>
      <c r="X76" s="18" t="str">
        <f t="shared" si="21"/>
        <v/>
      </c>
    </row>
    <row r="77" spans="7:24" x14ac:dyDescent="0.3">
      <c r="G77">
        <f t="shared" si="13"/>
        <v>0</v>
      </c>
      <c r="H77" t="str">
        <f t="shared" si="14"/>
        <v/>
      </c>
      <c r="I77" t="str">
        <f t="shared" si="15"/>
        <v/>
      </c>
      <c r="K77" t="str">
        <f t="shared" si="16"/>
        <v/>
      </c>
      <c r="L77" s="19" t="str">
        <f t="shared" si="11"/>
        <v/>
      </c>
      <c r="O77" s="18" t="str">
        <f t="shared" si="17"/>
        <v/>
      </c>
      <c r="Q77">
        <f t="shared" si="18"/>
        <v>0</v>
      </c>
      <c r="R77" t="str">
        <f t="shared" si="19"/>
        <v/>
      </c>
      <c r="T77">
        <f t="shared" si="20"/>
        <v>0</v>
      </c>
      <c r="U77" s="4" t="str">
        <f t="shared" si="12"/>
        <v/>
      </c>
      <c r="X77" s="18" t="str">
        <f t="shared" si="21"/>
        <v/>
      </c>
    </row>
    <row r="78" spans="7:24" x14ac:dyDescent="0.3">
      <c r="G78">
        <f t="shared" si="13"/>
        <v>0</v>
      </c>
      <c r="H78" t="str">
        <f t="shared" si="14"/>
        <v/>
      </c>
      <c r="I78" t="str">
        <f t="shared" si="15"/>
        <v/>
      </c>
      <c r="K78" t="str">
        <f t="shared" si="16"/>
        <v/>
      </c>
      <c r="L78" s="19" t="str">
        <f t="shared" si="11"/>
        <v/>
      </c>
      <c r="O78" s="18" t="str">
        <f t="shared" si="17"/>
        <v/>
      </c>
      <c r="Q78">
        <f t="shared" si="18"/>
        <v>0</v>
      </c>
      <c r="R78" t="str">
        <f t="shared" si="19"/>
        <v/>
      </c>
      <c r="T78">
        <f t="shared" si="20"/>
        <v>0</v>
      </c>
      <c r="U78" s="4" t="str">
        <f t="shared" si="12"/>
        <v/>
      </c>
      <c r="X78" s="18" t="str">
        <f t="shared" si="21"/>
        <v/>
      </c>
    </row>
    <row r="79" spans="7:24" x14ac:dyDescent="0.3">
      <c r="G79">
        <f t="shared" si="13"/>
        <v>0</v>
      </c>
      <c r="H79" t="str">
        <f t="shared" si="14"/>
        <v/>
      </c>
      <c r="I79" t="str">
        <f t="shared" si="15"/>
        <v/>
      </c>
      <c r="K79" t="str">
        <f t="shared" si="16"/>
        <v/>
      </c>
      <c r="L79" s="19" t="str">
        <f t="shared" si="11"/>
        <v/>
      </c>
      <c r="O79" s="18" t="str">
        <f t="shared" si="17"/>
        <v/>
      </c>
      <c r="Q79">
        <f t="shared" si="18"/>
        <v>0</v>
      </c>
      <c r="R79" t="str">
        <f t="shared" si="19"/>
        <v/>
      </c>
      <c r="T79">
        <f t="shared" si="20"/>
        <v>0</v>
      </c>
      <c r="U79" s="4" t="str">
        <f t="shared" si="12"/>
        <v/>
      </c>
      <c r="X79" s="18" t="str">
        <f t="shared" si="21"/>
        <v/>
      </c>
    </row>
    <row r="80" spans="7:24" x14ac:dyDescent="0.3">
      <c r="G80">
        <f t="shared" si="13"/>
        <v>0</v>
      </c>
      <c r="H80" t="str">
        <f t="shared" si="14"/>
        <v/>
      </c>
      <c r="I80" t="str">
        <f t="shared" si="15"/>
        <v/>
      </c>
      <c r="K80" t="str">
        <f t="shared" si="16"/>
        <v/>
      </c>
      <c r="L80" s="19" t="str">
        <f t="shared" si="11"/>
        <v/>
      </c>
      <c r="O80" s="18" t="str">
        <f t="shared" si="17"/>
        <v/>
      </c>
      <c r="Q80">
        <f t="shared" si="18"/>
        <v>0</v>
      </c>
      <c r="R80" t="str">
        <f t="shared" si="19"/>
        <v/>
      </c>
      <c r="T80">
        <f t="shared" si="20"/>
        <v>0</v>
      </c>
      <c r="U80" s="4" t="str">
        <f t="shared" si="12"/>
        <v/>
      </c>
      <c r="X80" s="18" t="str">
        <f t="shared" si="21"/>
        <v/>
      </c>
    </row>
    <row r="81" spans="7:24" x14ac:dyDescent="0.3">
      <c r="G81">
        <f t="shared" si="13"/>
        <v>0</v>
      </c>
      <c r="H81" t="str">
        <f t="shared" si="14"/>
        <v/>
      </c>
      <c r="I81" t="str">
        <f t="shared" si="15"/>
        <v/>
      </c>
      <c r="K81" t="str">
        <f t="shared" si="16"/>
        <v/>
      </c>
      <c r="L81" s="19" t="str">
        <f t="shared" si="11"/>
        <v/>
      </c>
      <c r="O81" s="18" t="str">
        <f t="shared" si="17"/>
        <v/>
      </c>
      <c r="Q81">
        <f t="shared" si="18"/>
        <v>0</v>
      </c>
      <c r="R81" t="str">
        <f t="shared" si="19"/>
        <v/>
      </c>
      <c r="T81">
        <f t="shared" si="20"/>
        <v>0</v>
      </c>
      <c r="U81" s="4" t="str">
        <f t="shared" si="12"/>
        <v/>
      </c>
      <c r="X81" s="18" t="str">
        <f t="shared" si="21"/>
        <v/>
      </c>
    </row>
    <row r="82" spans="7:24" x14ac:dyDescent="0.3">
      <c r="G82">
        <f t="shared" si="13"/>
        <v>0</v>
      </c>
      <c r="H82" t="str">
        <f t="shared" si="14"/>
        <v/>
      </c>
      <c r="I82" t="str">
        <f t="shared" si="15"/>
        <v/>
      </c>
      <c r="K82" t="str">
        <f t="shared" si="16"/>
        <v/>
      </c>
      <c r="L82" s="19" t="str">
        <f t="shared" si="11"/>
        <v/>
      </c>
      <c r="O82" s="18" t="str">
        <f t="shared" si="17"/>
        <v/>
      </c>
      <c r="Q82">
        <f t="shared" si="18"/>
        <v>0</v>
      </c>
      <c r="R82" t="str">
        <f t="shared" si="19"/>
        <v/>
      </c>
      <c r="T82">
        <f t="shared" si="20"/>
        <v>0</v>
      </c>
      <c r="U82" s="4" t="str">
        <f t="shared" si="12"/>
        <v/>
      </c>
      <c r="X82" s="18" t="str">
        <f t="shared" si="21"/>
        <v/>
      </c>
    </row>
    <row r="83" spans="7:24" x14ac:dyDescent="0.3">
      <c r="G83">
        <f t="shared" si="13"/>
        <v>0</v>
      </c>
      <c r="H83" t="str">
        <f t="shared" si="14"/>
        <v/>
      </c>
      <c r="I83" t="str">
        <f t="shared" si="15"/>
        <v/>
      </c>
      <c r="K83" t="str">
        <f t="shared" si="16"/>
        <v/>
      </c>
      <c r="L83" s="19" t="str">
        <f t="shared" si="11"/>
        <v/>
      </c>
      <c r="O83" s="18" t="str">
        <f t="shared" si="17"/>
        <v/>
      </c>
      <c r="Q83">
        <f t="shared" si="18"/>
        <v>0</v>
      </c>
      <c r="R83" t="str">
        <f t="shared" si="19"/>
        <v/>
      </c>
      <c r="T83">
        <f t="shared" si="20"/>
        <v>0</v>
      </c>
      <c r="U83" s="4" t="str">
        <f t="shared" si="12"/>
        <v/>
      </c>
      <c r="X83" s="18" t="str">
        <f t="shared" si="21"/>
        <v/>
      </c>
    </row>
    <row r="84" spans="7:24" x14ac:dyDescent="0.3">
      <c r="G84">
        <f t="shared" si="13"/>
        <v>0</v>
      </c>
      <c r="H84" t="str">
        <f t="shared" si="14"/>
        <v/>
      </c>
      <c r="I84" t="str">
        <f t="shared" si="15"/>
        <v/>
      </c>
      <c r="K84" t="str">
        <f t="shared" si="16"/>
        <v/>
      </c>
      <c r="L84" s="19" t="str">
        <f t="shared" si="11"/>
        <v/>
      </c>
      <c r="O84" s="18" t="str">
        <f t="shared" si="17"/>
        <v/>
      </c>
      <c r="Q84">
        <f t="shared" si="18"/>
        <v>0</v>
      </c>
      <c r="R84" t="str">
        <f t="shared" si="19"/>
        <v/>
      </c>
      <c r="T84">
        <f t="shared" si="20"/>
        <v>0</v>
      </c>
      <c r="U84" s="4" t="str">
        <f t="shared" si="12"/>
        <v/>
      </c>
      <c r="X84" s="18" t="str">
        <f t="shared" si="21"/>
        <v/>
      </c>
    </row>
    <row r="85" spans="7:24" x14ac:dyDescent="0.3">
      <c r="G85">
        <f t="shared" si="13"/>
        <v>0</v>
      </c>
      <c r="H85" t="str">
        <f t="shared" si="14"/>
        <v/>
      </c>
      <c r="I85" t="str">
        <f t="shared" si="15"/>
        <v/>
      </c>
      <c r="K85" t="str">
        <f t="shared" si="16"/>
        <v/>
      </c>
      <c r="L85" s="19" t="str">
        <f t="shared" si="11"/>
        <v/>
      </c>
      <c r="O85" s="18" t="str">
        <f t="shared" si="17"/>
        <v/>
      </c>
      <c r="Q85">
        <f t="shared" si="18"/>
        <v>0</v>
      </c>
      <c r="R85" t="str">
        <f t="shared" si="19"/>
        <v/>
      </c>
      <c r="T85">
        <f t="shared" si="20"/>
        <v>0</v>
      </c>
      <c r="U85" s="4" t="str">
        <f t="shared" si="12"/>
        <v/>
      </c>
      <c r="X85" s="18" t="str">
        <f t="shared" si="21"/>
        <v/>
      </c>
    </row>
    <row r="86" spans="7:24" x14ac:dyDescent="0.3">
      <c r="G86">
        <f t="shared" si="13"/>
        <v>0</v>
      </c>
      <c r="H86" t="str">
        <f t="shared" si="14"/>
        <v/>
      </c>
      <c r="I86" t="str">
        <f t="shared" si="15"/>
        <v/>
      </c>
      <c r="K86" t="str">
        <f t="shared" si="16"/>
        <v/>
      </c>
      <c r="L86" s="19" t="str">
        <f t="shared" si="11"/>
        <v/>
      </c>
      <c r="O86" s="18" t="str">
        <f t="shared" si="17"/>
        <v/>
      </c>
      <c r="Q86">
        <f t="shared" si="18"/>
        <v>0</v>
      </c>
      <c r="R86" t="str">
        <f t="shared" si="19"/>
        <v/>
      </c>
      <c r="T86">
        <f t="shared" si="20"/>
        <v>0</v>
      </c>
      <c r="U86" s="4" t="str">
        <f t="shared" si="12"/>
        <v/>
      </c>
      <c r="X86" s="18" t="str">
        <f t="shared" si="21"/>
        <v/>
      </c>
    </row>
    <row r="87" spans="7:24" x14ac:dyDescent="0.3">
      <c r="G87">
        <f t="shared" si="13"/>
        <v>0</v>
      </c>
      <c r="H87" t="str">
        <f t="shared" si="14"/>
        <v/>
      </c>
      <c r="I87" t="str">
        <f t="shared" si="15"/>
        <v/>
      </c>
      <c r="K87" t="str">
        <f t="shared" si="16"/>
        <v/>
      </c>
      <c r="L87" s="19" t="str">
        <f t="shared" si="11"/>
        <v/>
      </c>
      <c r="O87" s="18" t="str">
        <f t="shared" si="17"/>
        <v/>
      </c>
      <c r="Q87">
        <f t="shared" si="18"/>
        <v>0</v>
      </c>
      <c r="R87" t="str">
        <f t="shared" si="19"/>
        <v/>
      </c>
      <c r="T87">
        <f t="shared" si="20"/>
        <v>0</v>
      </c>
      <c r="U87" s="4" t="str">
        <f t="shared" si="12"/>
        <v/>
      </c>
      <c r="X87" s="18" t="str">
        <f t="shared" si="21"/>
        <v/>
      </c>
    </row>
    <row r="88" spans="7:24" x14ac:dyDescent="0.3">
      <c r="G88">
        <f t="shared" si="13"/>
        <v>0</v>
      </c>
      <c r="H88" t="str">
        <f t="shared" si="14"/>
        <v/>
      </c>
      <c r="I88" t="str">
        <f t="shared" si="15"/>
        <v/>
      </c>
      <c r="K88" t="str">
        <f t="shared" si="16"/>
        <v/>
      </c>
      <c r="L88" s="19" t="str">
        <f t="shared" si="11"/>
        <v/>
      </c>
      <c r="O88" s="18" t="str">
        <f t="shared" si="17"/>
        <v/>
      </c>
      <c r="Q88">
        <f t="shared" si="18"/>
        <v>0</v>
      </c>
      <c r="R88" t="str">
        <f t="shared" si="19"/>
        <v/>
      </c>
      <c r="T88">
        <f t="shared" si="20"/>
        <v>0</v>
      </c>
      <c r="U88" s="4" t="str">
        <f t="shared" si="12"/>
        <v/>
      </c>
      <c r="X88" s="18" t="str">
        <f t="shared" si="21"/>
        <v/>
      </c>
    </row>
    <row r="89" spans="7:24" x14ac:dyDescent="0.3">
      <c r="G89">
        <f t="shared" si="13"/>
        <v>0</v>
      </c>
      <c r="H89" t="str">
        <f t="shared" si="14"/>
        <v/>
      </c>
      <c r="I89" t="str">
        <f t="shared" si="15"/>
        <v/>
      </c>
      <c r="K89" t="str">
        <f t="shared" si="16"/>
        <v/>
      </c>
      <c r="L89" s="19" t="str">
        <f t="shared" si="11"/>
        <v/>
      </c>
      <c r="O89" s="18" t="str">
        <f t="shared" si="17"/>
        <v/>
      </c>
      <c r="Q89">
        <f t="shared" si="18"/>
        <v>0</v>
      </c>
      <c r="R89" t="str">
        <f t="shared" si="19"/>
        <v/>
      </c>
      <c r="T89">
        <f t="shared" si="20"/>
        <v>0</v>
      </c>
      <c r="U89" s="4" t="str">
        <f t="shared" si="12"/>
        <v/>
      </c>
      <c r="X89" s="18" t="str">
        <f t="shared" si="21"/>
        <v/>
      </c>
    </row>
    <row r="90" spans="7:24" x14ac:dyDescent="0.3">
      <c r="G90">
        <f t="shared" si="13"/>
        <v>0</v>
      </c>
      <c r="H90" t="str">
        <f t="shared" si="14"/>
        <v/>
      </c>
      <c r="I90" t="str">
        <f t="shared" si="15"/>
        <v/>
      </c>
      <c r="K90" t="str">
        <f t="shared" si="16"/>
        <v/>
      </c>
      <c r="L90" s="19" t="str">
        <f t="shared" si="11"/>
        <v/>
      </c>
      <c r="O90" s="18" t="str">
        <f t="shared" si="17"/>
        <v/>
      </c>
      <c r="Q90">
        <f t="shared" si="18"/>
        <v>0</v>
      </c>
      <c r="R90" t="str">
        <f t="shared" si="19"/>
        <v/>
      </c>
      <c r="T90">
        <f t="shared" si="20"/>
        <v>0</v>
      </c>
      <c r="U90" s="4" t="str">
        <f t="shared" si="12"/>
        <v/>
      </c>
      <c r="X90" s="18" t="str">
        <f t="shared" si="21"/>
        <v/>
      </c>
    </row>
    <row r="91" spans="7:24" x14ac:dyDescent="0.3">
      <c r="G91">
        <f t="shared" si="13"/>
        <v>0</v>
      </c>
      <c r="H91" t="str">
        <f t="shared" si="14"/>
        <v/>
      </c>
      <c r="I91" t="str">
        <f t="shared" si="15"/>
        <v/>
      </c>
      <c r="K91" t="str">
        <f t="shared" si="16"/>
        <v/>
      </c>
      <c r="L91" s="19" t="str">
        <f t="shared" si="11"/>
        <v/>
      </c>
      <c r="O91" s="18" t="str">
        <f t="shared" si="17"/>
        <v/>
      </c>
      <c r="Q91">
        <f t="shared" si="18"/>
        <v>0</v>
      </c>
      <c r="R91" t="str">
        <f t="shared" si="19"/>
        <v/>
      </c>
      <c r="T91">
        <f t="shared" si="20"/>
        <v>0</v>
      </c>
      <c r="U91" s="4" t="str">
        <f t="shared" si="12"/>
        <v/>
      </c>
      <c r="X91" s="18" t="str">
        <f t="shared" si="21"/>
        <v/>
      </c>
    </row>
    <row r="92" spans="7:24" x14ac:dyDescent="0.3">
      <c r="G92">
        <f t="shared" si="13"/>
        <v>0</v>
      </c>
      <c r="H92" t="str">
        <f t="shared" si="14"/>
        <v/>
      </c>
      <c r="I92" t="str">
        <f t="shared" si="15"/>
        <v/>
      </c>
      <c r="K92" t="str">
        <f t="shared" si="16"/>
        <v/>
      </c>
      <c r="L92" s="19" t="str">
        <f t="shared" si="11"/>
        <v/>
      </c>
      <c r="O92" s="18" t="str">
        <f t="shared" si="17"/>
        <v/>
      </c>
      <c r="Q92">
        <f t="shared" si="18"/>
        <v>0</v>
      </c>
      <c r="R92" t="str">
        <f t="shared" si="19"/>
        <v/>
      </c>
      <c r="T92">
        <f t="shared" si="20"/>
        <v>0</v>
      </c>
      <c r="U92" s="4" t="str">
        <f t="shared" si="12"/>
        <v/>
      </c>
      <c r="X92" s="18" t="str">
        <f t="shared" si="21"/>
        <v/>
      </c>
    </row>
    <row r="93" spans="7:24" x14ac:dyDescent="0.3">
      <c r="G93">
        <f t="shared" si="13"/>
        <v>0</v>
      </c>
      <c r="H93" t="str">
        <f t="shared" si="14"/>
        <v/>
      </c>
      <c r="I93" t="str">
        <f t="shared" si="15"/>
        <v/>
      </c>
      <c r="K93" t="str">
        <f t="shared" si="16"/>
        <v/>
      </c>
      <c r="L93" s="19" t="str">
        <f t="shared" si="11"/>
        <v/>
      </c>
      <c r="O93" s="18" t="str">
        <f t="shared" si="17"/>
        <v/>
      </c>
      <c r="Q93">
        <f t="shared" si="18"/>
        <v>0</v>
      </c>
      <c r="R93" t="str">
        <f t="shared" si="19"/>
        <v/>
      </c>
      <c r="T93">
        <f t="shared" si="20"/>
        <v>0</v>
      </c>
      <c r="U93" s="4" t="str">
        <f t="shared" si="12"/>
        <v/>
      </c>
      <c r="X93" s="18" t="str">
        <f t="shared" si="21"/>
        <v/>
      </c>
    </row>
    <row r="94" spans="7:24" x14ac:dyDescent="0.3">
      <c r="G94">
        <f t="shared" si="13"/>
        <v>0</v>
      </c>
      <c r="H94" t="str">
        <f t="shared" si="14"/>
        <v/>
      </c>
      <c r="I94" t="str">
        <f t="shared" si="15"/>
        <v/>
      </c>
      <c r="K94" t="str">
        <f t="shared" si="16"/>
        <v/>
      </c>
      <c r="L94" s="19" t="str">
        <f t="shared" si="11"/>
        <v/>
      </c>
      <c r="O94" s="18" t="str">
        <f t="shared" si="17"/>
        <v/>
      </c>
      <c r="Q94">
        <f t="shared" si="18"/>
        <v>0</v>
      </c>
      <c r="R94" t="str">
        <f t="shared" si="19"/>
        <v/>
      </c>
      <c r="T94">
        <f t="shared" si="20"/>
        <v>0</v>
      </c>
      <c r="U94" s="4" t="str">
        <f t="shared" si="12"/>
        <v/>
      </c>
      <c r="X94" s="18" t="str">
        <f t="shared" si="21"/>
        <v/>
      </c>
    </row>
    <row r="95" spans="7:24" x14ac:dyDescent="0.3">
      <c r="G95">
        <f t="shared" si="13"/>
        <v>0</v>
      </c>
      <c r="H95" t="str">
        <f t="shared" si="14"/>
        <v/>
      </c>
      <c r="I95" t="str">
        <f t="shared" si="15"/>
        <v/>
      </c>
      <c r="K95" t="str">
        <f t="shared" si="16"/>
        <v/>
      </c>
      <c r="L95" s="19" t="str">
        <f t="shared" si="11"/>
        <v/>
      </c>
      <c r="O95" s="18" t="str">
        <f t="shared" si="17"/>
        <v/>
      </c>
      <c r="Q95">
        <f t="shared" si="18"/>
        <v>0</v>
      </c>
      <c r="R95" t="str">
        <f t="shared" si="19"/>
        <v/>
      </c>
      <c r="T95">
        <f t="shared" si="20"/>
        <v>0</v>
      </c>
      <c r="U95" s="4" t="str">
        <f t="shared" si="12"/>
        <v/>
      </c>
      <c r="X95" s="18" t="str">
        <f t="shared" si="21"/>
        <v/>
      </c>
    </row>
    <row r="96" spans="7:24" x14ac:dyDescent="0.3">
      <c r="G96">
        <f t="shared" si="13"/>
        <v>0</v>
      </c>
      <c r="H96" t="str">
        <f t="shared" si="14"/>
        <v/>
      </c>
      <c r="I96" t="str">
        <f t="shared" si="15"/>
        <v/>
      </c>
      <c r="K96" t="str">
        <f t="shared" si="16"/>
        <v/>
      </c>
      <c r="L96" s="19" t="str">
        <f t="shared" ref="L96:L100" si="22">IF(K96&lt;&gt;"",K96*Y96, "")</f>
        <v/>
      </c>
      <c r="O96" s="18" t="str">
        <f t="shared" si="17"/>
        <v/>
      </c>
      <c r="Q96">
        <f t="shared" si="18"/>
        <v>0</v>
      </c>
      <c r="R96" t="str">
        <f t="shared" si="19"/>
        <v/>
      </c>
      <c r="T96">
        <f t="shared" si="20"/>
        <v>0</v>
      </c>
      <c r="U96" s="4" t="str">
        <f t="shared" ref="U96:U100" si="23">IF(T96&gt;0,+T96*Y96, "")</f>
        <v/>
      </c>
      <c r="X96" s="18" t="str">
        <f t="shared" si="21"/>
        <v/>
      </c>
    </row>
    <row r="97" spans="7:24" x14ac:dyDescent="0.3">
      <c r="G97">
        <f t="shared" ref="G97:G100" si="24">D97*F97/100</f>
        <v>0</v>
      </c>
      <c r="H97" t="str">
        <f t="shared" ref="H97:H100" si="25">IF(G97&gt;0,G97/$G$3*100, "")</f>
        <v/>
      </c>
      <c r="I97" t="str">
        <f t="shared" ref="I97:I100" si="26">IF(G97&gt;0,G97/C97*43560, "")</f>
        <v/>
      </c>
      <c r="K97" t="str">
        <f t="shared" ref="K97:K100" si="27">IF(I97&lt;&gt;"", I97*J97, "")</f>
        <v/>
      </c>
      <c r="L97" s="19" t="str">
        <f t="shared" si="22"/>
        <v/>
      </c>
      <c r="O97" s="18" t="str">
        <f t="shared" ref="O97:O100" si="28">IF(M97&lt;&gt; "", L97*M97, "")</f>
        <v/>
      </c>
      <c r="Q97">
        <f t="shared" ref="Q97:Q100" si="29">E97*F97/100</f>
        <v>0</v>
      </c>
      <c r="R97" t="str">
        <f t="shared" ref="R97:R100" si="30">IF(Q97&gt;0, Q97/$Q$3*100, "")</f>
        <v/>
      </c>
      <c r="T97">
        <f t="shared" ref="T97:T100" si="31">+Q97*S97</f>
        <v>0</v>
      </c>
      <c r="U97" s="4" t="str">
        <f t="shared" si="23"/>
        <v/>
      </c>
      <c r="X97" s="18" t="str">
        <f t="shared" ref="X97:X100" si="32">IF(V97&lt;&gt; "", U97*V97, "")</f>
        <v/>
      </c>
    </row>
    <row r="98" spans="7:24" x14ac:dyDescent="0.3">
      <c r="G98">
        <f t="shared" si="24"/>
        <v>0</v>
      </c>
      <c r="H98" t="str">
        <f t="shared" si="25"/>
        <v/>
      </c>
      <c r="I98" t="str">
        <f t="shared" si="26"/>
        <v/>
      </c>
      <c r="K98" t="str">
        <f t="shared" si="27"/>
        <v/>
      </c>
      <c r="L98" s="19" t="str">
        <f t="shared" si="22"/>
        <v/>
      </c>
      <c r="O98" s="18" t="str">
        <f t="shared" si="28"/>
        <v/>
      </c>
      <c r="Q98">
        <f t="shared" si="29"/>
        <v>0</v>
      </c>
      <c r="R98" t="str">
        <f t="shared" si="30"/>
        <v/>
      </c>
      <c r="T98">
        <f t="shared" si="31"/>
        <v>0</v>
      </c>
      <c r="U98" s="4" t="str">
        <f t="shared" si="23"/>
        <v/>
      </c>
      <c r="X98" s="18" t="str">
        <f t="shared" si="32"/>
        <v/>
      </c>
    </row>
    <row r="99" spans="7:24" x14ac:dyDescent="0.3">
      <c r="G99">
        <f t="shared" si="24"/>
        <v>0</v>
      </c>
      <c r="H99" t="str">
        <f t="shared" si="25"/>
        <v/>
      </c>
      <c r="I99" t="str">
        <f t="shared" si="26"/>
        <v/>
      </c>
      <c r="K99" t="str">
        <f t="shared" si="27"/>
        <v/>
      </c>
      <c r="L99" s="19" t="str">
        <f t="shared" si="22"/>
        <v/>
      </c>
      <c r="O99" s="18" t="str">
        <f t="shared" si="28"/>
        <v/>
      </c>
      <c r="Q99">
        <f t="shared" si="29"/>
        <v>0</v>
      </c>
      <c r="R99" t="str">
        <f t="shared" si="30"/>
        <v/>
      </c>
      <c r="T99">
        <f t="shared" si="31"/>
        <v>0</v>
      </c>
      <c r="U99" s="4" t="str">
        <f t="shared" si="23"/>
        <v/>
      </c>
      <c r="X99" s="18" t="str">
        <f t="shared" si="32"/>
        <v/>
      </c>
    </row>
    <row r="100" spans="7:24" x14ac:dyDescent="0.3">
      <c r="G100">
        <f t="shared" si="24"/>
        <v>0</v>
      </c>
      <c r="H100" t="str">
        <f t="shared" si="25"/>
        <v/>
      </c>
      <c r="I100" t="str">
        <f t="shared" si="26"/>
        <v/>
      </c>
      <c r="K100" t="str">
        <f t="shared" si="27"/>
        <v/>
      </c>
      <c r="L100" s="19" t="str">
        <f t="shared" si="22"/>
        <v/>
      </c>
      <c r="O100" s="18" t="str">
        <f t="shared" si="28"/>
        <v/>
      </c>
      <c r="Q100">
        <f t="shared" si="29"/>
        <v>0</v>
      </c>
      <c r="R100" t="str">
        <f t="shared" si="30"/>
        <v/>
      </c>
      <c r="T100">
        <f t="shared" si="31"/>
        <v>0</v>
      </c>
      <c r="U100" s="4" t="str">
        <f t="shared" si="23"/>
        <v/>
      </c>
      <c r="X100" s="18" t="str">
        <f t="shared" si="32"/>
        <v/>
      </c>
    </row>
  </sheetData>
  <mergeCells count="1">
    <mergeCell ref="A1:E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 first</vt:lpstr>
      <vt:lpstr>Detailed instructions</vt:lpstr>
      <vt:lpstr>Working Master Worksheet</vt:lpstr>
      <vt:lpstr>Grass pick list</vt:lpstr>
      <vt:lpstr>Forb pick list</vt:lpstr>
      <vt:lpstr>Orginal Master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2025-10-31T20:38:45Z</dcterms:modified>
</cp:coreProperties>
</file>