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david.ripplinger\Downloads\"/>
    </mc:Choice>
  </mc:AlternateContent>
  <bookViews>
    <workbookView xWindow="0" yWindow="0" windowWidth="24000" windowHeight="90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1" l="1"/>
  <c r="F10" i="1" l="1"/>
  <c r="G4" i="1"/>
  <c r="F5" i="1"/>
  <c r="G5" i="1" s="1"/>
  <c r="F11" i="1" l="1"/>
  <c r="F6" i="1"/>
  <c r="G10" i="1"/>
  <c r="G6" i="1"/>
  <c r="G7" i="1" s="1"/>
  <c r="G12" i="1"/>
  <c r="F4" i="1"/>
  <c r="J6" i="1" l="1"/>
  <c r="J8" i="1"/>
  <c r="G11" i="1"/>
  <c r="J9" i="1"/>
  <c r="J5" i="1"/>
  <c r="J4" i="1"/>
  <c r="J7" i="1"/>
  <c r="F7" i="1"/>
  <c r="F14" i="1" s="1"/>
  <c r="G14" i="1"/>
</calcChain>
</file>

<file path=xl/sharedStrings.xml><?xml version="1.0" encoding="utf-8"?>
<sst xmlns="http://schemas.openxmlformats.org/spreadsheetml/2006/main" count="44" uniqueCount="34">
  <si>
    <t xml:space="preserve">Pulp </t>
  </si>
  <si>
    <t>Beet</t>
  </si>
  <si>
    <t>Ethanol</t>
  </si>
  <si>
    <t>CapEx</t>
  </si>
  <si>
    <t>OpEx</t>
  </si>
  <si>
    <t>Ethanol Price</t>
  </si>
  <si>
    <t>Pulp Price</t>
  </si>
  <si>
    <t>Sugar %</t>
  </si>
  <si>
    <t>Fiber Percentage</t>
  </si>
  <si>
    <t>Sugar Extraction Rate</t>
  </si>
  <si>
    <t>gallon</t>
  </si>
  <si>
    <t>ton</t>
  </si>
  <si>
    <t>Beet Price</t>
  </si>
  <si>
    <t xml:space="preserve">Break Even </t>
  </si>
  <si>
    <t>Assumptions</t>
  </si>
  <si>
    <t>Actual Yield</t>
  </si>
  <si>
    <t xml:space="preserve">Ethanol </t>
  </si>
  <si>
    <t>Revenue</t>
  </si>
  <si>
    <t>Pulp</t>
  </si>
  <si>
    <t>Expenses</t>
  </si>
  <si>
    <t>Per gallon</t>
  </si>
  <si>
    <t>Per Ton</t>
  </si>
  <si>
    <t>Crush</t>
  </si>
  <si>
    <t>ARB Carbon Price</t>
  </si>
  <si>
    <t>Date Printed:</t>
  </si>
  <si>
    <t>NDSU does not discriminate in its programs and activities on the basis of age, color, gender expression/identity, genetic information, marital status, national origin, participation in lawful off-campus activity, physical or mental disability, pregnancy, public assistance status, race, religion, sex, sexual orientation, spousal relationship to current employee, or veteran status, as applicable.  Direct inquiries to Vice Provost for Title IX/ADA Coordinator, Old Main 201, NDSU Main Campus, 701-231-7708,</t>
  </si>
  <si>
    <t>Developed by David Ripplinger, Bioproducts and Bioenergy Economics Specialist, North Dakota State University Extension</t>
  </si>
  <si>
    <t>Carbon Intensity</t>
  </si>
  <si>
    <t>g CO2e/MJ</t>
  </si>
  <si>
    <t>MT</t>
  </si>
  <si>
    <t>LCFS Credits Value</t>
  </si>
  <si>
    <t>Carbon Credit</t>
  </si>
  <si>
    <t>Version 2.1</t>
  </si>
  <si>
    <t>2018 Industrial Beet Crush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</si>
</sst>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0_)"/>
  </numFmts>
  <fonts count="45"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b/>
      <sz val="16"/>
      <color theme="1"/>
      <name val="Calibri"/>
      <family val="2"/>
      <scheme val="minor"/>
    </font>
    <font>
      <sz val="10"/>
      <name val="Arial"/>
    </font>
    <font>
      <sz val="10"/>
      <name val="Arial"/>
      <family val="2"/>
    </font>
    <font>
      <b/>
      <sz val="10"/>
      <name val="Arial"/>
      <family val="2"/>
    </font>
    <font>
      <u/>
      <sz val="10"/>
      <color indexed="12"/>
      <name val="Arial"/>
      <family val="2"/>
    </font>
    <font>
      <sz val="6"/>
      <color indexed="63"/>
      <name val="Univers"/>
      <family val="2"/>
    </font>
    <font>
      <sz val="6"/>
      <name val="Arial"/>
      <family val="2"/>
    </font>
    <font>
      <sz val="9"/>
      <name val="Arial"/>
      <family val="2"/>
    </font>
    <font>
      <sz val="6"/>
      <color indexed="63"/>
      <name val="Arial"/>
      <family val="2"/>
    </font>
    <font>
      <b/>
      <sz val="9"/>
      <name val="Arial"/>
      <family val="2"/>
    </font>
    <font>
      <b/>
      <sz val="11"/>
      <color rgb="FF3F3F3F"/>
      <name val="Arial"/>
      <family val="2"/>
    </font>
    <font>
      <i/>
      <sz val="11"/>
      <color rgb="FF7F7F7F"/>
      <name val="Arial"/>
      <family val="2"/>
    </font>
    <font>
      <sz val="11"/>
      <color rgb="FF006100"/>
      <name val="Arial"/>
      <family val="2"/>
    </font>
    <font>
      <sz val="10"/>
      <color theme="1"/>
      <name val="Calibri"/>
      <family val="2"/>
      <scheme val="minor"/>
    </font>
    <font>
      <sz val="11"/>
      <color indexed="8"/>
      <name val="Calibri"/>
      <family val="2"/>
    </font>
    <font>
      <sz val="11"/>
      <color indexed="9"/>
      <name val="Calibri"/>
      <family val="2"/>
    </font>
    <font>
      <sz val="11"/>
      <color indexed="14"/>
      <name val="Calibri"/>
      <family val="2"/>
    </font>
    <font>
      <sz val="11"/>
      <color indexed="20"/>
      <name val="Calibri"/>
      <family val="2"/>
    </font>
    <font>
      <b/>
      <sz val="11"/>
      <color indexed="52"/>
      <name val="Calibri"/>
      <family val="2"/>
    </font>
    <font>
      <b/>
      <sz val="11"/>
      <color indexed="9"/>
      <name val="Calibri"/>
      <family val="2"/>
    </font>
    <font>
      <sz val="10"/>
      <color indexed="8"/>
      <name val="Calibri"/>
      <family val="2"/>
    </font>
    <font>
      <sz val="11"/>
      <color indexed="17"/>
      <name val="Calibri"/>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62"/>
      <name val="Calibri"/>
      <family val="2"/>
    </font>
    <font>
      <u/>
      <sz val="10"/>
      <color theme="10"/>
      <name val="Calibri"/>
      <family val="2"/>
    </font>
    <font>
      <u/>
      <sz val="7.5"/>
      <color indexed="12"/>
      <name val="Arial"/>
      <family val="2"/>
    </font>
    <font>
      <sz val="11"/>
      <color indexed="62"/>
      <name val="Calibri"/>
      <family val="2"/>
    </font>
    <font>
      <sz val="11"/>
      <color indexed="52"/>
      <name val="Calibri"/>
      <family val="2"/>
    </font>
    <font>
      <sz val="11"/>
      <color indexed="60"/>
      <name val="Calibri"/>
      <family val="2"/>
    </font>
    <font>
      <sz val="10"/>
      <name val="Verdana"/>
      <family val="2"/>
    </font>
    <font>
      <b/>
      <sz val="11"/>
      <color indexed="63"/>
      <name val="Calibri"/>
      <family val="2"/>
    </font>
    <font>
      <sz val="10"/>
      <name val="Helv"/>
      <family val="2"/>
    </font>
    <font>
      <b/>
      <sz val="18"/>
      <color indexed="62"/>
      <name val="Cambria"/>
      <family val="2"/>
    </font>
    <font>
      <b/>
      <sz val="18"/>
      <color indexed="56"/>
      <name val="Cambria"/>
      <family val="1"/>
    </font>
    <font>
      <b/>
      <sz val="11"/>
      <color indexed="8"/>
      <name val="Calibri"/>
      <family val="2"/>
    </font>
    <font>
      <sz val="11"/>
      <color indexed="10"/>
      <name val="Calibri"/>
      <family val="2"/>
    </font>
    <font>
      <u/>
      <sz val="11"/>
      <color theme="10"/>
      <name val="Calibri"/>
      <family val="2"/>
      <scheme val="minor"/>
    </font>
    <font>
      <sz val="9"/>
      <color indexed="8"/>
      <name val="Calibri"/>
      <family val="2"/>
    </font>
  </fonts>
  <fills count="30">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2F2F2"/>
      </patternFill>
    </fill>
    <fill>
      <patternFill patternType="solid">
        <fgColor indexed="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rgb="FF3F3F3F"/>
      </left>
      <right style="thin">
        <color rgb="FF3F3F3F"/>
      </right>
      <top style="thin">
        <color rgb="FF3F3F3F"/>
      </top>
      <bottom style="thin">
        <color rgb="FF3F3F3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dashed">
        <color rgb="FFBFBFBF"/>
      </bottom>
      <diagonal/>
    </border>
  </borders>
  <cellStyleXfs count="172">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5" fillId="0" borderId="0"/>
    <xf numFmtId="43" fontId="6" fillId="0" borderId="0" applyFont="0" applyFill="0" applyBorder="0" applyAlignment="0" applyProtection="0"/>
    <xf numFmtId="44" fontId="6" fillId="0" borderId="0" applyFont="0" applyFill="0" applyBorder="0" applyAlignment="0" applyProtection="0"/>
    <xf numFmtId="0" fontId="8" fillId="0" borderId="0" applyNumberFormat="0" applyFill="0" applyBorder="0" applyAlignment="0" applyProtection="0">
      <alignment vertical="top"/>
      <protection locked="0"/>
    </xf>
    <xf numFmtId="9" fontId="6" fillId="0" borderId="0" applyFont="0" applyFill="0" applyBorder="0" applyAlignment="0" applyProtection="0"/>
    <xf numFmtId="0" fontId="14" fillId="4" borderId="11" applyNumberFormat="0" applyAlignment="0" applyProtection="0"/>
    <xf numFmtId="0" fontId="15" fillId="0" borderId="0" applyNumberFormat="0" applyFill="0" applyBorder="0" applyAlignment="0" applyProtection="0"/>
    <xf numFmtId="0" fontId="16" fillId="3"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7"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3"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7"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3" borderId="0" applyNumberFormat="0" applyBorder="0" applyAlignment="0" applyProtection="0"/>
    <xf numFmtId="0" fontId="19" fillId="21" borderId="0" applyNumberFormat="0" applyBorder="0" applyAlignment="0" applyProtection="0"/>
    <xf numFmtId="0" fontId="19" fillId="19" borderId="0" applyNumberFormat="0" applyBorder="0" applyAlignment="0" applyProtection="0"/>
    <xf numFmtId="0" fontId="19" fillId="7" borderId="0" applyNumberFormat="0" applyBorder="0" applyAlignment="0" applyProtection="0"/>
    <xf numFmtId="0" fontId="19" fillId="22" borderId="0" applyNumberFormat="0" applyBorder="0" applyAlignment="0" applyProtection="0"/>
    <xf numFmtId="0" fontId="19" fillId="19"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4"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9" fillId="21" borderId="0" applyNumberFormat="0" applyBorder="0" applyAlignment="0" applyProtection="0"/>
    <xf numFmtId="0" fontId="19" fillId="19" borderId="0" applyNumberFormat="0" applyBorder="0" applyAlignment="0" applyProtection="0"/>
    <xf numFmtId="0" fontId="19" fillId="28" borderId="0" applyNumberFormat="0" applyBorder="0" applyAlignment="0" applyProtection="0"/>
    <xf numFmtId="0" fontId="20" fillId="8" borderId="0" applyNumberFormat="0" applyBorder="0" applyAlignment="0" applyProtection="0"/>
    <xf numFmtId="0" fontId="21" fillId="8" borderId="0" applyNumberFormat="0" applyBorder="0" applyAlignment="0" applyProtection="0"/>
    <xf numFmtId="0" fontId="22" fillId="13" borderId="12" applyNumberFormat="0" applyAlignment="0" applyProtection="0"/>
    <xf numFmtId="0" fontId="22" fillId="5" borderId="12" applyNumberFormat="0" applyAlignment="0" applyProtection="0"/>
    <xf numFmtId="0" fontId="22" fillId="5" borderId="12" applyNumberFormat="0" applyAlignment="0" applyProtection="0"/>
    <xf numFmtId="0" fontId="22" fillId="5" borderId="12" applyNumberFormat="0" applyAlignment="0" applyProtection="0"/>
    <xf numFmtId="0" fontId="22" fillId="5" borderId="12" applyNumberFormat="0" applyAlignment="0" applyProtection="0"/>
    <xf numFmtId="0" fontId="22" fillId="5" borderId="12" applyNumberFormat="0" applyAlignment="0" applyProtection="0"/>
    <xf numFmtId="0" fontId="22" fillId="5" borderId="12" applyNumberFormat="0" applyAlignment="0" applyProtection="0"/>
    <xf numFmtId="0" fontId="22" fillId="13" borderId="12" applyNumberFormat="0" applyAlignment="0" applyProtection="0"/>
    <xf numFmtId="0" fontId="22" fillId="13" borderId="12" applyNumberFormat="0" applyAlignment="0" applyProtection="0"/>
    <xf numFmtId="0" fontId="22" fillId="13" borderId="12" applyNumberFormat="0" applyAlignment="0" applyProtection="0"/>
    <xf numFmtId="0" fontId="22" fillId="13" borderId="12" applyNumberFormat="0" applyAlignment="0" applyProtection="0"/>
    <xf numFmtId="0" fontId="22" fillId="13" borderId="12" applyNumberFormat="0" applyAlignment="0" applyProtection="0"/>
    <xf numFmtId="0" fontId="22" fillId="13" borderId="12" applyNumberFormat="0" applyAlignment="0" applyProtection="0"/>
    <xf numFmtId="0" fontId="22" fillId="13" borderId="12" applyNumberFormat="0" applyAlignment="0" applyProtection="0"/>
    <xf numFmtId="0" fontId="22" fillId="13" borderId="12" applyNumberFormat="0" applyAlignment="0" applyProtection="0"/>
    <xf numFmtId="0" fontId="22" fillId="13" borderId="12" applyNumberFormat="0" applyAlignment="0" applyProtection="0"/>
    <xf numFmtId="0" fontId="22" fillId="13" borderId="12" applyNumberFormat="0" applyAlignment="0" applyProtection="0"/>
    <xf numFmtId="0" fontId="23" fillId="29" borderId="13" applyNumberFormat="0" applyAlignment="0" applyProtection="0"/>
    <xf numFmtId="43" fontId="24"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0" fontId="25" fillId="10" borderId="0" applyNumberFormat="0" applyBorder="0" applyAlignment="0" applyProtection="0"/>
    <xf numFmtId="0" fontId="26" fillId="0" borderId="14" applyNumberFormat="0" applyFill="0" applyAlignment="0" applyProtection="0"/>
    <xf numFmtId="0" fontId="27" fillId="0" borderId="15" applyNumberFormat="0" applyFill="0" applyAlignment="0" applyProtection="0"/>
    <xf numFmtId="0" fontId="27" fillId="0" borderId="15" applyNumberFormat="0" applyFill="0" applyAlignment="0" applyProtection="0"/>
    <xf numFmtId="0" fontId="26" fillId="0" borderId="14" applyNumberFormat="0" applyFill="0" applyAlignment="0" applyProtection="0"/>
    <xf numFmtId="0" fontId="28" fillId="0" borderId="16"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28" fillId="0" borderId="16" applyNumberFormat="0" applyFill="0" applyAlignment="0" applyProtection="0"/>
    <xf numFmtId="0" fontId="28" fillId="0" borderId="16" applyNumberFormat="0" applyFill="0" applyAlignment="0" applyProtection="0"/>
    <xf numFmtId="0" fontId="30" fillId="0" borderId="17"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7" borderId="12" applyNumberFormat="0" applyAlignment="0" applyProtection="0"/>
    <xf numFmtId="0" fontId="33" fillId="7" borderId="12" applyNumberFormat="0" applyAlignment="0" applyProtection="0"/>
    <xf numFmtId="0" fontId="33" fillId="7" borderId="12" applyNumberFormat="0" applyAlignment="0" applyProtection="0"/>
    <xf numFmtId="0" fontId="33" fillId="7" borderId="12" applyNumberFormat="0" applyAlignment="0" applyProtection="0"/>
    <xf numFmtId="0" fontId="33" fillId="7" borderId="12" applyNumberFormat="0" applyAlignment="0" applyProtection="0"/>
    <xf numFmtId="0" fontId="33" fillId="7" borderId="12" applyNumberFormat="0" applyAlignment="0" applyProtection="0"/>
    <xf numFmtId="0" fontId="33" fillId="7" borderId="12" applyNumberFormat="0" applyAlignment="0" applyProtection="0"/>
    <xf numFmtId="0" fontId="33" fillId="7" borderId="12" applyNumberFormat="0" applyAlignment="0" applyProtection="0"/>
    <xf numFmtId="0" fontId="33" fillId="7" borderId="12" applyNumberFormat="0" applyAlignment="0" applyProtection="0"/>
    <xf numFmtId="0" fontId="33" fillId="7" borderId="12" applyNumberFormat="0" applyAlignment="0" applyProtection="0"/>
    <xf numFmtId="0" fontId="33" fillId="7" borderId="12" applyNumberFormat="0" applyAlignment="0" applyProtection="0"/>
    <xf numFmtId="0" fontId="34" fillId="0" borderId="18" applyNumberFormat="0" applyFill="0" applyAlignment="0" applyProtection="0"/>
    <xf numFmtId="0" fontId="35" fillId="16" borderId="0" applyNumberFormat="0" applyBorder="0" applyAlignment="0" applyProtection="0"/>
    <xf numFmtId="0" fontId="6" fillId="0" borderId="0"/>
    <xf numFmtId="0" fontId="6" fillId="0" borderId="0"/>
    <xf numFmtId="0" fontId="1" fillId="0" borderId="0"/>
    <xf numFmtId="0" fontId="6" fillId="0" borderId="0"/>
    <xf numFmtId="0" fontId="36" fillId="0" borderId="0"/>
    <xf numFmtId="0" fontId="6" fillId="0" borderId="0"/>
    <xf numFmtId="0" fontId="17" fillId="0" borderId="0"/>
    <xf numFmtId="0" fontId="1" fillId="0" borderId="0"/>
    <xf numFmtId="0" fontId="17" fillId="0" borderId="0"/>
    <xf numFmtId="0" fontId="6" fillId="0" borderId="19"/>
    <xf numFmtId="0" fontId="6" fillId="9" borderId="20" applyNumberFormat="0" applyFont="0" applyAlignment="0" applyProtection="0"/>
    <xf numFmtId="0" fontId="18" fillId="9" borderId="20" applyNumberFormat="0" applyFont="0" applyAlignment="0" applyProtection="0"/>
    <xf numFmtId="0" fontId="18" fillId="9" borderId="20" applyNumberFormat="0" applyFont="0" applyAlignment="0" applyProtection="0"/>
    <xf numFmtId="0" fontId="18" fillId="9" borderId="20" applyNumberFormat="0" applyFont="0" applyAlignment="0" applyProtection="0"/>
    <xf numFmtId="0" fontId="18" fillId="9" borderId="20" applyNumberFormat="0" applyFont="0" applyAlignment="0" applyProtection="0"/>
    <xf numFmtId="0" fontId="18" fillId="9" borderId="20" applyNumberFormat="0" applyFont="0" applyAlignment="0" applyProtection="0"/>
    <xf numFmtId="0" fontId="18" fillId="9" borderId="20" applyNumberFormat="0" applyFont="0" applyAlignment="0" applyProtection="0"/>
    <xf numFmtId="0" fontId="6" fillId="9" borderId="20" applyNumberFormat="0" applyFont="0" applyAlignment="0" applyProtection="0"/>
    <xf numFmtId="0" fontId="6" fillId="9" borderId="20" applyNumberFormat="0" applyFont="0" applyAlignment="0" applyProtection="0"/>
    <xf numFmtId="0" fontId="6" fillId="9" borderId="20" applyNumberFormat="0" applyFont="0" applyAlignment="0" applyProtection="0"/>
    <xf numFmtId="0" fontId="6" fillId="9" borderId="20" applyNumberFormat="0" applyFont="0" applyAlignment="0" applyProtection="0"/>
    <xf numFmtId="0" fontId="6" fillId="9" borderId="20" applyNumberFormat="0" applyFont="0" applyAlignment="0" applyProtection="0"/>
    <xf numFmtId="0" fontId="6" fillId="9" borderId="20" applyNumberFormat="0" applyFont="0" applyAlignment="0" applyProtection="0"/>
    <xf numFmtId="0" fontId="6" fillId="9" borderId="20" applyNumberFormat="0" applyFont="0" applyAlignment="0" applyProtection="0"/>
    <xf numFmtId="0" fontId="6" fillId="9" borderId="20" applyNumberFormat="0" applyFont="0" applyAlignment="0" applyProtection="0"/>
    <xf numFmtId="0" fontId="6" fillId="9" borderId="20" applyNumberFormat="0" applyFont="0" applyAlignment="0" applyProtection="0"/>
    <xf numFmtId="0" fontId="6" fillId="9" borderId="20" applyNumberFormat="0" applyFont="0" applyAlignment="0" applyProtection="0"/>
    <xf numFmtId="0" fontId="37" fillId="13" borderId="21" applyNumberFormat="0" applyAlignment="0" applyProtection="0"/>
    <xf numFmtId="0" fontId="37" fillId="5" borderId="21" applyNumberFormat="0" applyAlignment="0" applyProtection="0"/>
    <xf numFmtId="0" fontId="37" fillId="5" borderId="21" applyNumberFormat="0" applyAlignment="0" applyProtection="0"/>
    <xf numFmtId="0" fontId="37" fillId="5" borderId="21" applyNumberFormat="0" applyAlignment="0" applyProtection="0"/>
    <xf numFmtId="0" fontId="37" fillId="5" borderId="21" applyNumberFormat="0" applyAlignment="0" applyProtection="0"/>
    <xf numFmtId="0" fontId="37" fillId="5" borderId="21" applyNumberFormat="0" applyAlignment="0" applyProtection="0"/>
    <xf numFmtId="0" fontId="37" fillId="5" borderId="21" applyNumberFormat="0" applyAlignment="0" applyProtection="0"/>
    <xf numFmtId="0" fontId="37" fillId="13" borderId="21" applyNumberFormat="0" applyAlignment="0" applyProtection="0"/>
    <xf numFmtId="0" fontId="37" fillId="13" borderId="21" applyNumberFormat="0" applyAlignment="0" applyProtection="0"/>
    <xf numFmtId="0" fontId="37" fillId="13" borderId="21" applyNumberFormat="0" applyAlignment="0" applyProtection="0"/>
    <xf numFmtId="0" fontId="37" fillId="13" borderId="21" applyNumberFormat="0" applyAlignment="0" applyProtection="0"/>
    <xf numFmtId="0" fontId="37" fillId="13" borderId="21" applyNumberFormat="0" applyAlignment="0" applyProtection="0"/>
    <xf numFmtId="0" fontId="37" fillId="13" borderId="21" applyNumberFormat="0" applyAlignment="0" applyProtection="0"/>
    <xf numFmtId="0" fontId="37" fillId="13" borderId="21" applyNumberFormat="0" applyAlignment="0" applyProtection="0"/>
    <xf numFmtId="0" fontId="37" fillId="13" borderId="21" applyNumberFormat="0" applyAlignment="0" applyProtection="0"/>
    <xf numFmtId="0" fontId="37" fillId="13" borderId="21" applyNumberFormat="0" applyAlignment="0" applyProtection="0"/>
    <xf numFmtId="0" fontId="37" fillId="13" borderId="21" applyNumberFormat="0" applyAlignment="0" applyProtection="0"/>
    <xf numFmtId="9" fontId="6"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6" fillId="0" borderId="0" applyFont="0" applyFill="0" applyBorder="0" applyAlignment="0" applyProtection="0"/>
    <xf numFmtId="164" fontId="38" fillId="0" borderId="0"/>
    <xf numFmtId="11" fontId="38" fillId="0" borderId="0" applyFon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1" fillId="0" borderId="23" applyNumberFormat="0" applyFill="0" applyAlignment="0" applyProtection="0"/>
    <xf numFmtId="0" fontId="41" fillId="0" borderId="23" applyNumberFormat="0" applyFill="0" applyAlignment="0" applyProtection="0"/>
    <xf numFmtId="0" fontId="41" fillId="0" borderId="23" applyNumberFormat="0" applyFill="0" applyAlignment="0" applyProtection="0"/>
    <xf numFmtId="0" fontId="41" fillId="0" borderId="23" applyNumberFormat="0" applyFill="0" applyAlignment="0" applyProtection="0"/>
    <xf numFmtId="0" fontId="41" fillId="0" borderId="23" applyNumberFormat="0" applyFill="0" applyAlignment="0" applyProtection="0"/>
    <xf numFmtId="0" fontId="41" fillId="0" borderId="23" applyNumberFormat="0" applyFill="0" applyAlignment="0" applyProtection="0"/>
    <xf numFmtId="0" fontId="41" fillId="0" borderId="22" applyNumberFormat="0" applyFill="0" applyAlignment="0" applyProtection="0"/>
    <xf numFmtId="0" fontId="41" fillId="0" borderId="22" applyNumberFormat="0" applyFill="0" applyAlignment="0" applyProtection="0"/>
    <xf numFmtId="0" fontId="41" fillId="0" borderId="22" applyNumberFormat="0" applyFill="0" applyAlignment="0" applyProtection="0"/>
    <xf numFmtId="0" fontId="41" fillId="0" borderId="22" applyNumberFormat="0" applyFill="0" applyAlignment="0" applyProtection="0"/>
    <xf numFmtId="0" fontId="41" fillId="0" borderId="22" applyNumberFormat="0" applyFill="0" applyAlignment="0" applyProtection="0"/>
    <xf numFmtId="0" fontId="41" fillId="0" borderId="22" applyNumberFormat="0" applyFill="0" applyAlignment="0" applyProtection="0"/>
    <xf numFmtId="0" fontId="41" fillId="0" borderId="22" applyNumberFormat="0" applyFill="0" applyAlignment="0" applyProtection="0"/>
    <xf numFmtId="0" fontId="41" fillId="0" borderId="22" applyNumberFormat="0" applyFill="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4" fillId="0" borderId="24" applyNumberFormat="0" applyFont="0" applyProtection="0">
      <alignment wrapText="1"/>
    </xf>
  </cellStyleXfs>
  <cellXfs count="42">
    <xf numFmtId="0" fontId="0" fillId="0" borderId="0" xfId="0"/>
    <xf numFmtId="0" fontId="0" fillId="2" borderId="0" xfId="0" applyFill="1"/>
    <xf numFmtId="44" fontId="0" fillId="2" borderId="0" xfId="0" applyNumberFormat="1" applyFill="1"/>
    <xf numFmtId="0" fontId="3" fillId="2" borderId="1" xfId="0" applyFont="1" applyFill="1" applyBorder="1"/>
    <xf numFmtId="0" fontId="0" fillId="2" borderId="3" xfId="0" applyFill="1" applyBorder="1"/>
    <xf numFmtId="0" fontId="0" fillId="2" borderId="4" xfId="0" applyFill="1" applyBorder="1"/>
    <xf numFmtId="44" fontId="0" fillId="2" borderId="0" xfId="1" applyFont="1" applyFill="1" applyBorder="1"/>
    <xf numFmtId="0" fontId="0" fillId="2" borderId="5" xfId="0" applyFill="1" applyBorder="1"/>
    <xf numFmtId="0" fontId="0" fillId="2" borderId="6" xfId="0" applyFill="1" applyBorder="1"/>
    <xf numFmtId="0" fontId="0" fillId="2" borderId="8" xfId="0" applyFill="1" applyBorder="1"/>
    <xf numFmtId="0" fontId="0" fillId="2" borderId="9" xfId="0" applyFill="1" applyBorder="1"/>
    <xf numFmtId="44" fontId="0" fillId="2" borderId="9" xfId="0" applyNumberFormat="1" applyFill="1" applyBorder="1"/>
    <xf numFmtId="0" fontId="0" fillId="2" borderId="10" xfId="0" applyFill="1" applyBorder="1"/>
    <xf numFmtId="44" fontId="0" fillId="2" borderId="10" xfId="0" applyNumberFormat="1" applyFill="1" applyBorder="1"/>
    <xf numFmtId="44" fontId="0" fillId="2" borderId="10" xfId="1" applyFont="1" applyFill="1" applyBorder="1"/>
    <xf numFmtId="44" fontId="0" fillId="2" borderId="9" xfId="1" applyFont="1" applyFill="1" applyBorder="1"/>
    <xf numFmtId="44" fontId="0" fillId="2" borderId="0" xfId="0" applyNumberFormat="1" applyFill="1" applyBorder="1"/>
    <xf numFmtId="0" fontId="0" fillId="2" borderId="0" xfId="0" applyFill="1" applyAlignment="1">
      <alignment horizontal="center"/>
    </xf>
    <xf numFmtId="0" fontId="4" fillId="2" borderId="0" xfId="0" applyFont="1" applyFill="1"/>
    <xf numFmtId="0" fontId="0" fillId="2" borderId="2" xfId="0" applyFill="1" applyBorder="1"/>
    <xf numFmtId="44" fontId="0" fillId="2" borderId="0" xfId="1" applyFont="1" applyFill="1" applyBorder="1" applyProtection="1">
      <protection locked="0"/>
    </xf>
    <xf numFmtId="10" fontId="0" fillId="2" borderId="0" xfId="2" applyNumberFormat="1" applyFont="1" applyFill="1" applyBorder="1" applyProtection="1">
      <protection locked="0"/>
    </xf>
    <xf numFmtId="9" fontId="0" fillId="2" borderId="7" xfId="2" applyFont="1" applyFill="1" applyBorder="1" applyProtection="1">
      <protection locked="0"/>
    </xf>
    <xf numFmtId="0" fontId="6" fillId="2" borderId="0" xfId="4" applyFont="1" applyFill="1" applyBorder="1" applyAlignment="1" applyProtection="1">
      <alignment horizontal="left"/>
    </xf>
    <xf numFmtId="0" fontId="7" fillId="2" borderId="0" xfId="4" applyFont="1" applyFill="1" applyBorder="1" applyAlignment="1" applyProtection="1"/>
    <xf numFmtId="0" fontId="5" fillId="2" borderId="0" xfId="4" applyFill="1"/>
    <xf numFmtId="0" fontId="6" fillId="2" borderId="0" xfId="4" applyFont="1" applyFill="1"/>
    <xf numFmtId="0" fontId="6" fillId="2" borderId="0" xfId="4" applyFont="1" applyFill="1" applyProtection="1"/>
    <xf numFmtId="0" fontId="6" fillId="2" borderId="0" xfId="4" applyFont="1" applyFill="1" applyBorder="1" applyProtection="1"/>
    <xf numFmtId="0" fontId="6" fillId="2" borderId="0" xfId="7" applyFont="1" applyFill="1" applyAlignment="1" applyProtection="1">
      <alignment horizontal="left"/>
    </xf>
    <xf numFmtId="14" fontId="6" fillId="2" borderId="0" xfId="4" applyNumberFormat="1" applyFont="1" applyFill="1" applyAlignment="1" applyProtection="1">
      <alignment horizontal="left"/>
    </xf>
    <xf numFmtId="14" fontId="6" fillId="2" borderId="0" xfId="4" applyNumberFormat="1" applyFont="1" applyFill="1" applyProtection="1"/>
    <xf numFmtId="0" fontId="10" fillId="2" borderId="0" xfId="4" applyFont="1" applyFill="1"/>
    <xf numFmtId="0" fontId="12" fillId="2" borderId="0" xfId="4" applyFont="1" applyFill="1" applyAlignment="1">
      <alignment wrapText="1"/>
    </xf>
    <xf numFmtId="0" fontId="9" fillId="2" borderId="0" xfId="4" applyFont="1" applyFill="1" applyAlignment="1">
      <alignment wrapText="1"/>
    </xf>
    <xf numFmtId="0" fontId="13" fillId="2" borderId="0" xfId="4" applyFont="1" applyFill="1" applyAlignment="1">
      <alignment horizontal="left" wrapText="1"/>
    </xf>
    <xf numFmtId="0" fontId="11" fillId="2" borderId="0" xfId="4" applyFont="1" applyFill="1" applyAlignment="1">
      <alignment horizontal="left" vertical="top" wrapText="1"/>
    </xf>
    <xf numFmtId="43" fontId="0" fillId="2" borderId="0" xfId="3" applyFont="1" applyFill="1" applyBorder="1" applyProtection="1">
      <protection locked="0"/>
    </xf>
    <xf numFmtId="0" fontId="0" fillId="2" borderId="0" xfId="0" applyFill="1"/>
    <xf numFmtId="0" fontId="2" fillId="2" borderId="0" xfId="0" applyFont="1" applyFill="1"/>
    <xf numFmtId="0" fontId="0" fillId="2" borderId="0" xfId="0" applyFill="1" applyBorder="1"/>
    <xf numFmtId="0" fontId="11" fillId="2" borderId="0" xfId="4" applyFont="1" applyFill="1" applyAlignment="1">
      <alignment horizontal="left" vertical="top" wrapText="1"/>
    </xf>
  </cellXfs>
  <cellStyles count="172">
    <cellStyle name="20% - Accent1 2" xfId="12"/>
    <cellStyle name="20% - Accent1 3" xfId="13"/>
    <cellStyle name="20% - Accent2 2" xfId="14"/>
    <cellStyle name="20% - Accent2 3" xfId="15"/>
    <cellStyle name="20% - Accent3 2" xfId="16"/>
    <cellStyle name="20% - Accent3 3" xfId="17"/>
    <cellStyle name="20% - Accent4 2" xfId="18"/>
    <cellStyle name="20% - Accent4 3" xfId="19"/>
    <cellStyle name="20% - Accent5 2" xfId="20"/>
    <cellStyle name="20% - Accent6 2" xfId="21"/>
    <cellStyle name="40% - Accent1 2" xfId="22"/>
    <cellStyle name="40% - Accent1 3" xfId="23"/>
    <cellStyle name="40% - Accent2 2" xfId="24"/>
    <cellStyle name="40% - Accent3 2" xfId="25"/>
    <cellStyle name="40% - Accent3 3" xfId="26"/>
    <cellStyle name="40% - Accent4 2" xfId="27"/>
    <cellStyle name="40% - Accent4 3" xfId="28"/>
    <cellStyle name="40% - Accent5 2" xfId="29"/>
    <cellStyle name="40% - Accent6 2" xfId="30"/>
    <cellStyle name="40% - Accent6 3" xfId="31"/>
    <cellStyle name="60% - Accent1 2" xfId="32"/>
    <cellStyle name="60% - Accent1 3" xfId="33"/>
    <cellStyle name="60% - Accent2 2" xfId="34"/>
    <cellStyle name="60% - Accent3 2" xfId="35"/>
    <cellStyle name="60% - Accent3 3" xfId="36"/>
    <cellStyle name="60% - Accent4 2" xfId="37"/>
    <cellStyle name="60% - Accent4 3" xfId="38"/>
    <cellStyle name="60% - Accent5 2" xfId="39"/>
    <cellStyle name="60% - Accent6 2" xfId="40"/>
    <cellStyle name="60% - Accent6 3" xfId="41"/>
    <cellStyle name="Accent1 2" xfId="42"/>
    <cellStyle name="Accent1 3" xfId="43"/>
    <cellStyle name="Accent2 2" xfId="44"/>
    <cellStyle name="Accent2 3" xfId="45"/>
    <cellStyle name="Accent3 2" xfId="46"/>
    <cellStyle name="Accent3 3" xfId="47"/>
    <cellStyle name="Accent4 2" xfId="48"/>
    <cellStyle name="Accent4 3" xfId="49"/>
    <cellStyle name="Accent5 2" xfId="50"/>
    <cellStyle name="Accent6 2" xfId="51"/>
    <cellStyle name="Bad 2" xfId="52"/>
    <cellStyle name="Bad 3" xfId="53"/>
    <cellStyle name="Body: normal cell" xfId="171"/>
    <cellStyle name="Calculation 2" xfId="54"/>
    <cellStyle name="Calculation 2 2" xfId="55"/>
    <cellStyle name="Calculation 2 2 2" xfId="56"/>
    <cellStyle name="Calculation 2 3" xfId="57"/>
    <cellStyle name="Calculation 2 3 2" xfId="58"/>
    <cellStyle name="Calculation 2 4" xfId="59"/>
    <cellStyle name="Calculation 2 4 2" xfId="60"/>
    <cellStyle name="Calculation 2 5" xfId="61"/>
    <cellStyle name="Calculation 3" xfId="62"/>
    <cellStyle name="Calculation 3 2" xfId="63"/>
    <cellStyle name="Calculation 4" xfId="64"/>
    <cellStyle name="Calculation 4 2" xfId="65"/>
    <cellStyle name="Calculation 5" xfId="66"/>
    <cellStyle name="Calculation 5 2" xfId="67"/>
    <cellStyle name="Calculation 6" xfId="68"/>
    <cellStyle name="Calculation 6 2" xfId="69"/>
    <cellStyle name="Calculation 7" xfId="70"/>
    <cellStyle name="Check Cell 2" xfId="71"/>
    <cellStyle name="Comma" xfId="3" builtinId="3"/>
    <cellStyle name="Comma 2" xfId="5"/>
    <cellStyle name="Comma 3" xfId="72"/>
    <cellStyle name="Comma 4" xfId="73"/>
    <cellStyle name="Comma 5" xfId="74"/>
    <cellStyle name="Currency" xfId="1" builtinId="4"/>
    <cellStyle name="Currency 2" xfId="6"/>
    <cellStyle name="Explanatory Text 2" xfId="10"/>
    <cellStyle name="Good 2" xfId="75"/>
    <cellStyle name="Good 3" xfId="11"/>
    <cellStyle name="Heading 1 2" xfId="76"/>
    <cellStyle name="Heading 1 2 2" xfId="77"/>
    <cellStyle name="Heading 1 2 2 2" xfId="78"/>
    <cellStyle name="Heading 1 2 3" xfId="79"/>
    <cellStyle name="Heading 2 2" xfId="80"/>
    <cellStyle name="Heading 2 2 2" xfId="81"/>
    <cellStyle name="Heading 2 2 2 2" xfId="82"/>
    <cellStyle name="Heading 2 2 3" xfId="83"/>
    <cellStyle name="Heading 2 3" xfId="84"/>
    <cellStyle name="Heading 3 2" xfId="85"/>
    <cellStyle name="Heading 4 2" xfId="86"/>
    <cellStyle name="Hyperlink" xfId="7" builtinId="8"/>
    <cellStyle name="Hyperlink 2" xfId="87"/>
    <cellStyle name="Hyperlink 3" xfId="88"/>
    <cellStyle name="Hyperlink 4" xfId="170"/>
    <cellStyle name="Input 2" xfId="89"/>
    <cellStyle name="Input 2 2" xfId="90"/>
    <cellStyle name="Input 3" xfId="91"/>
    <cellStyle name="Input 3 2" xfId="92"/>
    <cellStyle name="Input 4" xfId="93"/>
    <cellStyle name="Input 4 2" xfId="94"/>
    <cellStyle name="Input 5" xfId="95"/>
    <cellStyle name="Input 5 2" xfId="96"/>
    <cellStyle name="Input 6" xfId="97"/>
    <cellStyle name="Input 6 2" xfId="98"/>
    <cellStyle name="Input 7" xfId="99"/>
    <cellStyle name="Linked Cell 2" xfId="100"/>
    <cellStyle name="Neutral 2" xfId="101"/>
    <cellStyle name="Normal" xfId="0" builtinId="0"/>
    <cellStyle name="Normal 2" xfId="4"/>
    <cellStyle name="Normal 2 2" xfId="103"/>
    <cellStyle name="Normal 2 3" xfId="104"/>
    <cellStyle name="Normal 2 4" xfId="105"/>
    <cellStyle name="Normal 2 5" xfId="102"/>
    <cellStyle name="Normal 3" xfId="106"/>
    <cellStyle name="Normal 4" xfId="107"/>
    <cellStyle name="Normal 5" xfId="108"/>
    <cellStyle name="Normal 6" xfId="109"/>
    <cellStyle name="Normal 7" xfId="110"/>
    <cellStyle name="Normal 8" xfId="111"/>
    <cellStyle name="Note 2" xfId="112"/>
    <cellStyle name="Note 2 2" xfId="113"/>
    <cellStyle name="Note 2 2 2" xfId="114"/>
    <cellStyle name="Note 2 3" xfId="115"/>
    <cellStyle name="Note 2 3 2" xfId="116"/>
    <cellStyle name="Note 2 4" xfId="117"/>
    <cellStyle name="Note 2 4 2" xfId="118"/>
    <cellStyle name="Note 2 5" xfId="119"/>
    <cellStyle name="Note 3" xfId="120"/>
    <cellStyle name="Note 3 2" xfId="121"/>
    <cellStyle name="Note 4" xfId="122"/>
    <cellStyle name="Note 4 2" xfId="123"/>
    <cellStyle name="Note 5" xfId="124"/>
    <cellStyle name="Note 5 2" xfId="125"/>
    <cellStyle name="Note 6" xfId="126"/>
    <cellStyle name="Note 6 2" xfId="127"/>
    <cellStyle name="Note 7" xfId="128"/>
    <cellStyle name="Output 2" xfId="129"/>
    <cellStyle name="Output 2 2" xfId="130"/>
    <cellStyle name="Output 2 2 2" xfId="131"/>
    <cellStyle name="Output 2 3" xfId="132"/>
    <cellStyle name="Output 2 3 2" xfId="133"/>
    <cellStyle name="Output 2 4" xfId="134"/>
    <cellStyle name="Output 2 4 2" xfId="135"/>
    <cellStyle name="Output 2 5" xfId="136"/>
    <cellStyle name="Output 3" xfId="137"/>
    <cellStyle name="Output 3 2" xfId="138"/>
    <cellStyle name="Output 4" xfId="139"/>
    <cellStyle name="Output 4 2" xfId="140"/>
    <cellStyle name="Output 5" xfId="141"/>
    <cellStyle name="Output 5 2" xfId="142"/>
    <cellStyle name="Output 6" xfId="143"/>
    <cellStyle name="Output 6 2" xfId="144"/>
    <cellStyle name="Output 7" xfId="145"/>
    <cellStyle name="Output 8" xfId="9"/>
    <cellStyle name="Percent" xfId="2" builtinId="5"/>
    <cellStyle name="Percent 2" xfId="8"/>
    <cellStyle name="Percent 2 2" xfId="146"/>
    <cellStyle name="Percent 3" xfId="147"/>
    <cellStyle name="Percent 4" xfId="148"/>
    <cellStyle name="Percent 5" xfId="149"/>
    <cellStyle name="Plain" xfId="150"/>
    <cellStyle name="Scientific" xfId="151"/>
    <cellStyle name="Title 2" xfId="152"/>
    <cellStyle name="Title 3" xfId="153"/>
    <cellStyle name="Total 2" xfId="154"/>
    <cellStyle name="Total 2 2" xfId="155"/>
    <cellStyle name="Total 2 2 2" xfId="156"/>
    <cellStyle name="Total 2 3" xfId="157"/>
    <cellStyle name="Total 2 3 2" xfId="158"/>
    <cellStyle name="Total 2 4" xfId="159"/>
    <cellStyle name="Total 2 4 2" xfId="160"/>
    <cellStyle name="Total 2 5" xfId="161"/>
    <cellStyle name="Total 3" xfId="162"/>
    <cellStyle name="Total 3 2" xfId="163"/>
    <cellStyle name="Total 4" xfId="164"/>
    <cellStyle name="Total 4 2" xfId="165"/>
    <cellStyle name="Total 5" xfId="166"/>
    <cellStyle name="Total 5 2" xfId="167"/>
    <cellStyle name="Total 6" xfId="168"/>
    <cellStyle name="Warning Text 2" xfId="169"/>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19</xdr:row>
      <xdr:rowOff>472440</xdr:rowOff>
    </xdr:from>
    <xdr:to>
      <xdr:col>5</xdr:col>
      <xdr:colOff>681476</xdr:colOff>
      <xdr:row>19</xdr:row>
      <xdr:rowOff>1211580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046220"/>
          <a:ext cx="6244076" cy="7391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tabSelected="1" zoomScaleNormal="100" workbookViewId="0">
      <selection activeCell="D9" sqref="D9"/>
    </sheetView>
  </sheetViews>
  <sheetFormatPr defaultColWidth="9.109375" defaultRowHeight="14.4" x14ac:dyDescent="0.3"/>
  <cols>
    <col min="1" max="1" width="19.33203125" style="1" customWidth="1"/>
    <col min="2" max="2" width="19.88671875" style="1" bestFit="1" customWidth="1"/>
    <col min="3" max="3" width="13.33203125" style="1" customWidth="1"/>
    <col min="4" max="4" width="9.109375" style="1"/>
    <col min="5" max="5" width="19.5546875" style="1" customWidth="1"/>
    <col min="6" max="6" width="12.109375" style="1" bestFit="1" customWidth="1"/>
    <col min="7" max="7" width="15" style="1" bestFit="1" customWidth="1"/>
    <col min="8" max="8" width="13.109375" style="1" bestFit="1" customWidth="1"/>
    <col min="9" max="9" width="14.109375" style="1" customWidth="1"/>
    <col min="10" max="10" width="11.109375" style="1" bestFit="1" customWidth="1"/>
    <col min="11" max="16384" width="9.109375" style="1"/>
  </cols>
  <sheetData>
    <row r="1" spans="1:12" s="18" customFormat="1" ht="21" x14ac:dyDescent="0.4">
      <c r="A1" s="18" t="s">
        <v>33</v>
      </c>
    </row>
    <row r="2" spans="1:12" ht="15" thickBot="1" x14ac:dyDescent="0.35"/>
    <row r="3" spans="1:12" x14ac:dyDescent="0.3">
      <c r="A3" s="3" t="s">
        <v>14</v>
      </c>
      <c r="B3" s="19"/>
      <c r="C3" s="4"/>
      <c r="E3" s="39" t="s">
        <v>17</v>
      </c>
      <c r="F3" s="17" t="s">
        <v>20</v>
      </c>
      <c r="G3" s="17" t="s">
        <v>21</v>
      </c>
      <c r="H3" s="38"/>
      <c r="I3" s="39" t="s">
        <v>13</v>
      </c>
      <c r="J3" s="2"/>
    </row>
    <row r="4" spans="1:12" x14ac:dyDescent="0.3">
      <c r="A4" s="5" t="s">
        <v>5</v>
      </c>
      <c r="B4" s="20">
        <v>2</v>
      </c>
      <c r="C4" s="7" t="s">
        <v>10</v>
      </c>
      <c r="E4" s="10" t="s">
        <v>16</v>
      </c>
      <c r="F4" s="11">
        <f>B4</f>
        <v>2</v>
      </c>
      <c r="G4" s="11">
        <f>(2000*$B$10*$B$13*$B$14/14)*$B$4</f>
        <v>44.804571428571428</v>
      </c>
      <c r="H4" s="38"/>
      <c r="I4" s="38" t="s">
        <v>2</v>
      </c>
      <c r="J4" s="2">
        <f>F12+F11+F10-F6-F5</f>
        <v>1.3341325906652381</v>
      </c>
    </row>
    <row r="5" spans="1:12" x14ac:dyDescent="0.3">
      <c r="A5" s="5" t="s">
        <v>6</v>
      </c>
      <c r="B5" s="20">
        <v>180</v>
      </c>
      <c r="C5" s="7" t="s">
        <v>11</v>
      </c>
      <c r="E5" s="40" t="s">
        <v>30</v>
      </c>
      <c r="F5" s="16">
        <f>(93.55-B11)*81.51*B7/1000000</f>
        <v>0.63895689</v>
      </c>
      <c r="G5" s="16">
        <f>F5*22.4</f>
        <v>14.312634335999999</v>
      </c>
      <c r="H5" s="38"/>
      <c r="I5" s="38" t="s">
        <v>0</v>
      </c>
      <c r="J5" s="2">
        <f>(-F4-F5+F10+F11+F12)/(($B$12+$H$7*(1-$B$13))/(2000*$B$10*$B$13*$B$14/14))</f>
        <v>-33.099313596408251</v>
      </c>
    </row>
    <row r="6" spans="1:12" x14ac:dyDescent="0.3">
      <c r="A6" s="5" t="s">
        <v>12</v>
      </c>
      <c r="B6" s="20">
        <v>40</v>
      </c>
      <c r="C6" s="7" t="s">
        <v>11</v>
      </c>
      <c r="E6" s="12" t="s">
        <v>18</v>
      </c>
      <c r="F6" s="13">
        <f>$B$5*($B$12+$H$7*(1-$B$13))/(2000*$B$10*$B$13*$B$14/14)</f>
        <v>0.56244260789715339</v>
      </c>
      <c r="G6" s="14">
        <f>$B$5*($B$12+$H$7*(1-$B$13))</f>
        <v>12.600000000000001</v>
      </c>
      <c r="H6" s="38"/>
      <c r="I6" s="1" t="s">
        <v>31</v>
      </c>
      <c r="J6" s="2">
        <f>F12+F11+F10-F6-F4</f>
        <v>-2.6910519334761851E-2</v>
      </c>
    </row>
    <row r="7" spans="1:12" x14ac:dyDescent="0.3">
      <c r="A7" s="5" t="s">
        <v>23</v>
      </c>
      <c r="B7" s="20">
        <v>180</v>
      </c>
      <c r="C7" s="7" t="s">
        <v>29</v>
      </c>
      <c r="E7" s="38"/>
      <c r="F7" s="2">
        <f>F4++F5+F6</f>
        <v>3.2013994978971536</v>
      </c>
      <c r="G7" s="2">
        <f>G4++G5+G6</f>
        <v>71.717205764571418</v>
      </c>
      <c r="H7" s="38"/>
      <c r="I7" s="38" t="s">
        <v>12</v>
      </c>
      <c r="J7" s="2">
        <f>(F4+F5+F6-F11-F12)*(2000*$B$10*$B$13*$B$14/14)</f>
        <v>54.91695195174858</v>
      </c>
    </row>
    <row r="8" spans="1:12" x14ac:dyDescent="0.3">
      <c r="A8" s="5" t="s">
        <v>3</v>
      </c>
      <c r="B8" s="20">
        <v>0.5</v>
      </c>
      <c r="C8" s="7" t="s">
        <v>10</v>
      </c>
      <c r="E8" s="38"/>
      <c r="F8" s="38"/>
      <c r="G8" s="38"/>
      <c r="H8" s="38"/>
      <c r="I8" s="38" t="s">
        <v>3</v>
      </c>
      <c r="J8" s="2">
        <f>F4+F5+F6-F10-F12</f>
        <v>1.1658674093347621</v>
      </c>
    </row>
    <row r="9" spans="1:12" x14ac:dyDescent="0.3">
      <c r="A9" s="5" t="s">
        <v>4</v>
      </c>
      <c r="B9" s="20">
        <v>0.25</v>
      </c>
      <c r="C9" s="7" t="s">
        <v>10</v>
      </c>
      <c r="E9" s="39" t="s">
        <v>19</v>
      </c>
      <c r="F9" s="17" t="s">
        <v>20</v>
      </c>
      <c r="G9" s="17" t="s">
        <v>21</v>
      </c>
      <c r="H9" s="38"/>
      <c r="I9" s="38" t="s">
        <v>4</v>
      </c>
      <c r="J9" s="2">
        <f>F4+F5+F6-F10-F11</f>
        <v>0.91586740933476207</v>
      </c>
    </row>
    <row r="10" spans="1:12" x14ac:dyDescent="0.3">
      <c r="A10" s="5" t="s">
        <v>7</v>
      </c>
      <c r="B10" s="21">
        <v>0.18</v>
      </c>
      <c r="C10" s="7"/>
      <c r="E10" s="10" t="s">
        <v>1</v>
      </c>
      <c r="F10" s="15">
        <f>B6/(2000*$B$10*$B$13*$B$14/14)</f>
        <v>1.7855320885623915</v>
      </c>
      <c r="G10" s="11">
        <f>B6</f>
        <v>40</v>
      </c>
      <c r="H10" s="38"/>
      <c r="I10" s="38"/>
      <c r="J10" s="38"/>
    </row>
    <row r="11" spans="1:12" x14ac:dyDescent="0.3">
      <c r="A11" s="5" t="s">
        <v>27</v>
      </c>
      <c r="B11" s="37">
        <v>50</v>
      </c>
      <c r="C11" s="7" t="s">
        <v>28</v>
      </c>
      <c r="E11" s="40" t="s">
        <v>3</v>
      </c>
      <c r="F11" s="6">
        <f>B8</f>
        <v>0.5</v>
      </c>
      <c r="G11" s="16">
        <f>(2000*B$10*B$13*B$14/14)*F11</f>
        <v>11.201142857142857</v>
      </c>
      <c r="H11" s="38"/>
      <c r="I11" s="38"/>
      <c r="J11" s="38"/>
    </row>
    <row r="12" spans="1:12" x14ac:dyDescent="0.3">
      <c r="A12" s="5" t="s">
        <v>8</v>
      </c>
      <c r="B12" s="21">
        <v>7.0000000000000007E-2</v>
      </c>
      <c r="C12" s="7"/>
      <c r="E12" s="12" t="s">
        <v>4</v>
      </c>
      <c r="F12" s="14">
        <f>B9</f>
        <v>0.25</v>
      </c>
      <c r="G12" s="13">
        <f>F12*(2000*$B$10*$B$13*$B$14/14)</f>
        <v>5.6005714285714285</v>
      </c>
      <c r="H12" s="38"/>
      <c r="I12" s="38"/>
      <c r="J12" s="38"/>
    </row>
    <row r="13" spans="1:12" x14ac:dyDescent="0.3">
      <c r="A13" s="5" t="s">
        <v>9</v>
      </c>
      <c r="B13" s="21">
        <v>0.88</v>
      </c>
      <c r="C13" s="7"/>
      <c r="E13" s="38"/>
      <c r="F13" s="38"/>
      <c r="G13" s="38"/>
      <c r="H13" s="38"/>
      <c r="I13" s="38"/>
      <c r="J13" s="38"/>
    </row>
    <row r="14" spans="1:12" ht="15" thickBot="1" x14ac:dyDescent="0.35">
      <c r="A14" s="8" t="s">
        <v>15</v>
      </c>
      <c r="B14" s="22">
        <v>0.99</v>
      </c>
      <c r="C14" s="9"/>
      <c r="E14" s="39" t="s">
        <v>22</v>
      </c>
      <c r="F14" s="2">
        <f>F7-F10-F11-F12</f>
        <v>0.66586740933476207</v>
      </c>
      <c r="G14" s="2">
        <f>G7-G10-G11-G12</f>
        <v>14.915491478857135</v>
      </c>
      <c r="H14" s="38"/>
      <c r="I14" s="38"/>
      <c r="J14" s="38"/>
      <c r="K14" s="38"/>
      <c r="L14" s="38"/>
    </row>
    <row r="16" spans="1:12" x14ac:dyDescent="0.3">
      <c r="A16" s="23" t="s">
        <v>32</v>
      </c>
      <c r="B16" s="24"/>
      <c r="C16" s="24"/>
      <c r="D16" s="28"/>
      <c r="E16" s="27"/>
      <c r="F16" s="27"/>
      <c r="G16" s="27"/>
      <c r="H16" s="27"/>
      <c r="I16" s="25"/>
    </row>
    <row r="17" spans="1:9" x14ac:dyDescent="0.3">
      <c r="A17" s="26" t="s">
        <v>26</v>
      </c>
      <c r="B17" s="27"/>
      <c r="C17" s="27"/>
      <c r="D17" s="28"/>
      <c r="E17" s="27"/>
      <c r="F17" s="27"/>
      <c r="G17" s="27"/>
      <c r="H17" s="27"/>
      <c r="I17" s="25"/>
    </row>
    <row r="18" spans="1:9" ht="14.4" customHeight="1" x14ac:dyDescent="0.3">
      <c r="A18" s="29" t="s">
        <v>24</v>
      </c>
      <c r="B18" s="25"/>
      <c r="C18" s="27"/>
      <c r="D18" s="35"/>
      <c r="E18" s="27"/>
      <c r="F18" s="27"/>
      <c r="G18" s="27"/>
      <c r="H18" s="32"/>
      <c r="I18" s="32"/>
    </row>
    <row r="19" spans="1:9" x14ac:dyDescent="0.3">
      <c r="A19" s="30">
        <v>43375</v>
      </c>
      <c r="B19" s="31"/>
      <c r="C19" s="27"/>
      <c r="D19" s="36"/>
      <c r="E19" s="36"/>
      <c r="F19" s="36"/>
      <c r="G19" s="36"/>
      <c r="H19" s="36"/>
      <c r="I19" s="34"/>
    </row>
    <row r="20" spans="1:9" ht="273.60000000000002" customHeight="1" x14ac:dyDescent="0.3">
      <c r="A20" s="41" t="s">
        <v>25</v>
      </c>
      <c r="B20" s="41"/>
      <c r="C20" s="41"/>
      <c r="D20" s="41"/>
      <c r="E20" s="41"/>
      <c r="F20" s="41"/>
      <c r="G20" s="41"/>
      <c r="H20" s="41"/>
      <c r="I20" s="34"/>
    </row>
    <row r="21" spans="1:9" x14ac:dyDescent="0.3">
      <c r="A21" s="35"/>
      <c r="B21" s="35"/>
      <c r="C21" s="35"/>
      <c r="D21" s="35"/>
      <c r="E21" s="35"/>
      <c r="F21" s="35"/>
      <c r="G21" s="33"/>
      <c r="H21" s="33"/>
      <c r="I21" s="34"/>
    </row>
    <row r="22" spans="1:9" x14ac:dyDescent="0.3">
      <c r="A22" s="35"/>
      <c r="B22" s="35"/>
      <c r="C22" s="35"/>
      <c r="E22" s="35"/>
      <c r="F22" s="35"/>
      <c r="G22" s="33"/>
    </row>
    <row r="23" spans="1:9" x14ac:dyDescent="0.3">
      <c r="A23" s="35"/>
      <c r="B23" s="35"/>
      <c r="C23" s="35"/>
    </row>
  </sheetData>
  <mergeCells count="1">
    <mergeCell ref="A20:H2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North Dakota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Ripplinger</dc:creator>
  <cp:lastModifiedBy>David Ripplinger</cp:lastModifiedBy>
  <dcterms:created xsi:type="dcterms:W3CDTF">2017-12-04T23:40:22Z</dcterms:created>
  <dcterms:modified xsi:type="dcterms:W3CDTF">2018-10-02T22:28:01Z</dcterms:modified>
</cp:coreProperties>
</file>